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llwrsite0-my.sharepoint.com/personal/andrew_batstone_nuclearwasteservices_uk/Documents/Documents/Site Characterisation Delivery Partner/Docs for Website Dec 25/"/>
    </mc:Choice>
  </mc:AlternateContent>
  <xr:revisionPtr revIDLastSave="0" documentId="8_{50E454A4-FFB9-4FEC-B402-39AE4241EE40}" xr6:coauthVersionLast="47" xr6:coauthVersionMax="47" xr10:uidLastSave="{00000000-0000-0000-0000-000000000000}"/>
  <bookViews>
    <workbookView xWindow="-120" yWindow="-120" windowWidth="29040" windowHeight="15720" xr2:uid="{538600A3-E193-4116-A030-C2689B016602}"/>
  </bookViews>
  <sheets>
    <sheet name="Sign Off " sheetId="12" r:id="rId1"/>
    <sheet name="1. Instructions" sheetId="1" r:id="rId2"/>
    <sheet name="2. Summary of Totals &amp; Inputs" sheetId="2" r:id="rId3"/>
    <sheet name="3. Task 0+1" sheetId="7" r:id="rId4"/>
    <sheet name="4. Management Fee Proposal" sheetId="6" r:id="rId5"/>
    <sheet name="EXAMPLE " sheetId="10" r:id="rId6"/>
    <sheet name="Calculations"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7" l="1"/>
  <c r="D13" i="10"/>
  <c r="D34"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N81" i="10"/>
  <c r="N82" i="10"/>
  <c r="N83" i="10"/>
  <c r="N84" i="10"/>
  <c r="N85" i="10"/>
  <c r="N86" i="10"/>
  <c r="N87" i="10"/>
  <c r="N88" i="10"/>
  <c r="N89" i="10"/>
  <c r="N90" i="10"/>
  <c r="N91" i="10"/>
  <c r="N92" i="10"/>
  <c r="N93" i="10"/>
  <c r="N94" i="10"/>
  <c r="N95" i="10"/>
  <c r="N96" i="10"/>
  <c r="N97" i="10"/>
  <c r="N98" i="10"/>
  <c r="N99" i="10"/>
  <c r="N100" i="10"/>
  <c r="N101" i="10"/>
  <c r="N102" i="10"/>
  <c r="N103" i="10"/>
  <c r="N104" i="10"/>
  <c r="N105" i="10"/>
  <c r="N106" i="10"/>
  <c r="N107" i="10"/>
  <c r="N108" i="10"/>
  <c r="N109" i="10"/>
  <c r="N39" i="10"/>
  <c r="N18" i="10"/>
  <c r="N19" i="10"/>
  <c r="N20" i="10"/>
  <c r="N21" i="10"/>
  <c r="N22" i="10"/>
  <c r="N23" i="10"/>
  <c r="N24" i="10"/>
  <c r="N25" i="10"/>
  <c r="N26" i="10"/>
  <c r="N27" i="10"/>
  <c r="N28" i="10"/>
  <c r="N29" i="10"/>
  <c r="N30" i="10"/>
  <c r="N17" i="10"/>
  <c r="L40" i="10"/>
  <c r="M40" i="10"/>
  <c r="L41" i="10"/>
  <c r="M41" i="10"/>
  <c r="L42" i="10"/>
  <c r="M42" i="10"/>
  <c r="L43" i="10"/>
  <c r="M43" i="10"/>
  <c r="L44" i="10"/>
  <c r="M44" i="10"/>
  <c r="L45" i="10"/>
  <c r="M45" i="10"/>
  <c r="L46" i="10"/>
  <c r="M46" i="10"/>
  <c r="L47" i="10"/>
  <c r="M47" i="10"/>
  <c r="L48" i="10"/>
  <c r="M48" i="10"/>
  <c r="L49" i="10"/>
  <c r="M49" i="10"/>
  <c r="L50" i="10"/>
  <c r="M50" i="10"/>
  <c r="L51" i="10"/>
  <c r="M51" i="10"/>
  <c r="L52" i="10"/>
  <c r="M52" i="10"/>
  <c r="L53" i="10"/>
  <c r="M53" i="10"/>
  <c r="L54" i="10"/>
  <c r="M54" i="10"/>
  <c r="L55" i="10"/>
  <c r="M55" i="10"/>
  <c r="L56" i="10"/>
  <c r="M56" i="10"/>
  <c r="L57" i="10"/>
  <c r="M57" i="10"/>
  <c r="L58" i="10"/>
  <c r="M58" i="10"/>
  <c r="L59" i="10"/>
  <c r="M59" i="10"/>
  <c r="L60" i="10"/>
  <c r="M60" i="10"/>
  <c r="L61" i="10"/>
  <c r="M61" i="10"/>
  <c r="L62" i="10"/>
  <c r="M62" i="10"/>
  <c r="L63" i="10"/>
  <c r="M63" i="10"/>
  <c r="L64" i="10"/>
  <c r="M64" i="10"/>
  <c r="L65" i="10"/>
  <c r="M65" i="10"/>
  <c r="L66" i="10"/>
  <c r="M66" i="10"/>
  <c r="L67" i="10"/>
  <c r="M67" i="10"/>
  <c r="L68" i="10"/>
  <c r="M68" i="10"/>
  <c r="L69" i="10"/>
  <c r="M69" i="10"/>
  <c r="L70" i="10"/>
  <c r="M70" i="10"/>
  <c r="L71" i="10"/>
  <c r="M71" i="10"/>
  <c r="L72" i="10"/>
  <c r="M72" i="10"/>
  <c r="L73" i="10"/>
  <c r="M73" i="10"/>
  <c r="L74" i="10"/>
  <c r="M74" i="10"/>
  <c r="L75" i="10"/>
  <c r="M75" i="10"/>
  <c r="L76" i="10"/>
  <c r="M76" i="10"/>
  <c r="L77" i="10"/>
  <c r="M77" i="10"/>
  <c r="L78" i="10"/>
  <c r="M78" i="10"/>
  <c r="L79" i="10"/>
  <c r="M79" i="10"/>
  <c r="L80" i="10"/>
  <c r="M80" i="10"/>
  <c r="L81" i="10"/>
  <c r="M81" i="10"/>
  <c r="L82" i="10"/>
  <c r="M82" i="10"/>
  <c r="L83" i="10"/>
  <c r="M83" i="10"/>
  <c r="L84" i="10"/>
  <c r="M84" i="10"/>
  <c r="L85" i="10"/>
  <c r="M85" i="10"/>
  <c r="L86" i="10"/>
  <c r="M86" i="10"/>
  <c r="L87" i="10"/>
  <c r="M87" i="10"/>
  <c r="L88" i="10"/>
  <c r="M88" i="10"/>
  <c r="L89" i="10"/>
  <c r="M89" i="10"/>
  <c r="L90" i="10"/>
  <c r="M90" i="10"/>
  <c r="L91" i="10"/>
  <c r="M91" i="10"/>
  <c r="L92" i="10"/>
  <c r="M92" i="10"/>
  <c r="L93" i="10"/>
  <c r="M93" i="10"/>
  <c r="L94" i="10"/>
  <c r="M94" i="10"/>
  <c r="L95" i="10"/>
  <c r="M95" i="10"/>
  <c r="L96" i="10"/>
  <c r="M96" i="10"/>
  <c r="L97" i="10"/>
  <c r="M97" i="10"/>
  <c r="L98" i="10"/>
  <c r="M98" i="10"/>
  <c r="L99" i="10"/>
  <c r="M99" i="10"/>
  <c r="L100" i="10"/>
  <c r="M100" i="10"/>
  <c r="L101" i="10"/>
  <c r="M101" i="10"/>
  <c r="L102" i="10"/>
  <c r="M102" i="10"/>
  <c r="L103" i="10"/>
  <c r="M103" i="10"/>
  <c r="L104" i="10"/>
  <c r="M104" i="10"/>
  <c r="L105" i="10"/>
  <c r="M105" i="10"/>
  <c r="L106" i="10"/>
  <c r="M106" i="10"/>
  <c r="L107" i="10"/>
  <c r="M107" i="10"/>
  <c r="L108" i="10"/>
  <c r="M108" i="10"/>
  <c r="L109" i="10"/>
  <c r="M109" i="10"/>
  <c r="M39" i="10"/>
  <c r="L39" i="10"/>
  <c r="M18" i="10"/>
  <c r="M19" i="10"/>
  <c r="M20" i="10"/>
  <c r="M21" i="10"/>
  <c r="M22" i="10"/>
  <c r="M23" i="10"/>
  <c r="M24" i="10"/>
  <c r="M25" i="10"/>
  <c r="M26" i="10"/>
  <c r="M27" i="10"/>
  <c r="M28" i="10"/>
  <c r="M29" i="10"/>
  <c r="M30" i="10"/>
  <c r="M17" i="10"/>
  <c r="L18" i="10"/>
  <c r="L19" i="10"/>
  <c r="L20" i="10"/>
  <c r="L21" i="10"/>
  <c r="L22" i="10"/>
  <c r="L23" i="10"/>
  <c r="L24" i="10"/>
  <c r="L25" i="10"/>
  <c r="L26" i="10"/>
  <c r="L27" i="10"/>
  <c r="L28" i="10"/>
  <c r="L29" i="10"/>
  <c r="L30" i="10"/>
  <c r="L17" i="10"/>
  <c r="D12" i="10"/>
  <c r="I11" i="10"/>
  <c r="V109" i="10"/>
  <c r="K109" i="10"/>
  <c r="O109" i="10" s="1"/>
  <c r="W109" i="10" s="1"/>
  <c r="J109" i="10"/>
  <c r="V108" i="10"/>
  <c r="K108" i="10"/>
  <c r="O108" i="10" s="1"/>
  <c r="W108" i="10" s="1"/>
  <c r="J108" i="10"/>
  <c r="V107" i="10"/>
  <c r="K107" i="10"/>
  <c r="J107" i="10"/>
  <c r="V106" i="10"/>
  <c r="K106" i="10"/>
  <c r="J106" i="10"/>
  <c r="V105" i="10"/>
  <c r="K105" i="10"/>
  <c r="O105" i="10" s="1"/>
  <c r="W105" i="10" s="1"/>
  <c r="J105" i="10"/>
  <c r="V104" i="10"/>
  <c r="K104" i="10"/>
  <c r="O104" i="10" s="1"/>
  <c r="W104" i="10" s="1"/>
  <c r="J104" i="10"/>
  <c r="V103" i="10"/>
  <c r="K103" i="10"/>
  <c r="J103" i="10"/>
  <c r="W102" i="10"/>
  <c r="V102" i="10"/>
  <c r="K102" i="10"/>
  <c r="J102" i="10"/>
  <c r="V101" i="10"/>
  <c r="W101" i="10" s="1"/>
  <c r="K101" i="10"/>
  <c r="J101" i="10"/>
  <c r="W100" i="10"/>
  <c r="V100" i="10"/>
  <c r="K100" i="10"/>
  <c r="J100" i="10"/>
  <c r="V99" i="10"/>
  <c r="W99" i="10" s="1"/>
  <c r="K99" i="10"/>
  <c r="J99" i="10"/>
  <c r="V98" i="10"/>
  <c r="K98" i="10"/>
  <c r="J98" i="10"/>
  <c r="V97" i="10"/>
  <c r="W97" i="10" s="1"/>
  <c r="K97" i="10"/>
  <c r="J97" i="10"/>
  <c r="V96" i="10"/>
  <c r="W96" i="10" s="1"/>
  <c r="K96" i="10"/>
  <c r="J96" i="10"/>
  <c r="V95" i="10"/>
  <c r="K95" i="10"/>
  <c r="J95" i="10"/>
  <c r="V94" i="10"/>
  <c r="K94" i="10"/>
  <c r="J94" i="10"/>
  <c r="V93" i="10"/>
  <c r="K93" i="10"/>
  <c r="O93" i="10" s="1"/>
  <c r="W93" i="10" s="1"/>
  <c r="J93" i="10"/>
  <c r="V92" i="10"/>
  <c r="K92" i="10"/>
  <c r="O92" i="10" s="1"/>
  <c r="W92" i="10" s="1"/>
  <c r="J92" i="10"/>
  <c r="V91" i="10"/>
  <c r="K91" i="10"/>
  <c r="J91" i="10"/>
  <c r="V90" i="10"/>
  <c r="K90" i="10"/>
  <c r="J90" i="10"/>
  <c r="V89" i="10"/>
  <c r="K89" i="10"/>
  <c r="O89" i="10" s="1"/>
  <c r="W89" i="10" s="1"/>
  <c r="J89" i="10"/>
  <c r="V88" i="10"/>
  <c r="K88" i="10"/>
  <c r="O88" i="10" s="1"/>
  <c r="W88" i="10" s="1"/>
  <c r="J88" i="10"/>
  <c r="V87" i="10"/>
  <c r="K87" i="10"/>
  <c r="J87" i="10"/>
  <c r="V86" i="10"/>
  <c r="K86" i="10"/>
  <c r="J86" i="10"/>
  <c r="V85" i="10"/>
  <c r="K85" i="10"/>
  <c r="O85" i="10" s="1"/>
  <c r="W85" i="10" s="1"/>
  <c r="J85" i="10"/>
  <c r="V84" i="10"/>
  <c r="K84" i="10"/>
  <c r="O84" i="10" s="1"/>
  <c r="W84" i="10" s="1"/>
  <c r="J84" i="10"/>
  <c r="V83" i="10"/>
  <c r="K83" i="10"/>
  <c r="J83" i="10"/>
  <c r="V82" i="10"/>
  <c r="K82" i="10"/>
  <c r="J82" i="10"/>
  <c r="V81" i="10"/>
  <c r="K81" i="10"/>
  <c r="O81" i="10" s="1"/>
  <c r="W81" i="10" s="1"/>
  <c r="J81" i="10"/>
  <c r="V80" i="10"/>
  <c r="K80" i="10"/>
  <c r="O80" i="10" s="1"/>
  <c r="W80" i="10" s="1"/>
  <c r="J80" i="10"/>
  <c r="V79" i="10"/>
  <c r="K79" i="10"/>
  <c r="J79" i="10"/>
  <c r="V78" i="10"/>
  <c r="K78" i="10"/>
  <c r="J78" i="10"/>
  <c r="V77" i="10"/>
  <c r="K77" i="10"/>
  <c r="O77" i="10" s="1"/>
  <c r="W77" i="10" s="1"/>
  <c r="J77" i="10"/>
  <c r="V76" i="10"/>
  <c r="K76" i="10"/>
  <c r="O76" i="10" s="1"/>
  <c r="W76" i="10" s="1"/>
  <c r="J76" i="10"/>
  <c r="V75" i="10"/>
  <c r="K75" i="10"/>
  <c r="J75" i="10"/>
  <c r="V74" i="10"/>
  <c r="K74" i="10"/>
  <c r="J74" i="10"/>
  <c r="V73" i="10"/>
  <c r="K73" i="10"/>
  <c r="O73" i="10" s="1"/>
  <c r="W73" i="10" s="1"/>
  <c r="J73" i="10"/>
  <c r="V72" i="10"/>
  <c r="K72" i="10"/>
  <c r="O72" i="10" s="1"/>
  <c r="W72" i="10" s="1"/>
  <c r="J72" i="10"/>
  <c r="V71" i="10"/>
  <c r="K71" i="10"/>
  <c r="J71" i="10"/>
  <c r="V70" i="10"/>
  <c r="K70" i="10"/>
  <c r="J70" i="10"/>
  <c r="V69" i="10"/>
  <c r="K69" i="10"/>
  <c r="O69" i="10" s="1"/>
  <c r="W69" i="10" s="1"/>
  <c r="J69" i="10"/>
  <c r="V68" i="10"/>
  <c r="K68" i="10"/>
  <c r="O68" i="10" s="1"/>
  <c r="W68" i="10" s="1"/>
  <c r="J68" i="10"/>
  <c r="V67" i="10"/>
  <c r="K67" i="10"/>
  <c r="J67" i="10"/>
  <c r="V66" i="10"/>
  <c r="K66" i="10"/>
  <c r="J66" i="10"/>
  <c r="V65" i="10"/>
  <c r="K65" i="10"/>
  <c r="O65" i="10" s="1"/>
  <c r="W65" i="10" s="1"/>
  <c r="J65" i="10"/>
  <c r="V64" i="10"/>
  <c r="K64" i="10"/>
  <c r="O64" i="10" s="1"/>
  <c r="W64" i="10" s="1"/>
  <c r="J64" i="10"/>
  <c r="V63" i="10"/>
  <c r="K63" i="10"/>
  <c r="J63" i="10"/>
  <c r="V62" i="10"/>
  <c r="K62" i="10"/>
  <c r="J62" i="10"/>
  <c r="V61" i="10"/>
  <c r="K61" i="10"/>
  <c r="O61" i="10" s="1"/>
  <c r="W61" i="10" s="1"/>
  <c r="J61" i="10"/>
  <c r="V60" i="10"/>
  <c r="K60" i="10"/>
  <c r="O60" i="10" s="1"/>
  <c r="W60" i="10" s="1"/>
  <c r="J60" i="10"/>
  <c r="V59" i="10"/>
  <c r="K59" i="10"/>
  <c r="J59" i="10"/>
  <c r="V58" i="10"/>
  <c r="K58" i="10"/>
  <c r="J58" i="10"/>
  <c r="V57" i="10"/>
  <c r="K57" i="10"/>
  <c r="O57" i="10" s="1"/>
  <c r="W57" i="10" s="1"/>
  <c r="J57" i="10"/>
  <c r="V56" i="10"/>
  <c r="K56" i="10"/>
  <c r="O56" i="10" s="1"/>
  <c r="W56" i="10" s="1"/>
  <c r="J56" i="10"/>
  <c r="V55" i="10"/>
  <c r="K55" i="10"/>
  <c r="J55" i="10"/>
  <c r="V54" i="10"/>
  <c r="K54" i="10"/>
  <c r="J54" i="10"/>
  <c r="V53" i="10"/>
  <c r="K53" i="10"/>
  <c r="O53" i="10" s="1"/>
  <c r="W53" i="10" s="1"/>
  <c r="J53" i="10"/>
  <c r="V52" i="10"/>
  <c r="K52" i="10"/>
  <c r="O52" i="10" s="1"/>
  <c r="W52" i="10" s="1"/>
  <c r="J52" i="10"/>
  <c r="V51" i="10"/>
  <c r="K51" i="10"/>
  <c r="J51" i="10"/>
  <c r="V50" i="10"/>
  <c r="K50" i="10"/>
  <c r="J50" i="10"/>
  <c r="V49" i="10"/>
  <c r="K49" i="10"/>
  <c r="O49" i="10" s="1"/>
  <c r="W49" i="10" s="1"/>
  <c r="J49" i="10"/>
  <c r="V48" i="10"/>
  <c r="K48" i="10"/>
  <c r="O48" i="10" s="1"/>
  <c r="W48" i="10" s="1"/>
  <c r="J48" i="10"/>
  <c r="V47" i="10"/>
  <c r="K47" i="10"/>
  <c r="J47" i="10"/>
  <c r="V46" i="10"/>
  <c r="K46" i="10"/>
  <c r="J46" i="10"/>
  <c r="V45" i="10"/>
  <c r="K45" i="10"/>
  <c r="O45" i="10" s="1"/>
  <c r="W45" i="10" s="1"/>
  <c r="J45" i="10"/>
  <c r="V44" i="10"/>
  <c r="K44" i="10"/>
  <c r="O44" i="10" s="1"/>
  <c r="W44" i="10" s="1"/>
  <c r="J44" i="10"/>
  <c r="V43" i="10"/>
  <c r="K43" i="10"/>
  <c r="J43" i="10"/>
  <c r="V42" i="10"/>
  <c r="K42" i="10"/>
  <c r="J42" i="10"/>
  <c r="V41" i="10"/>
  <c r="K41" i="10"/>
  <c r="O41" i="10" s="1"/>
  <c r="W41" i="10" s="1"/>
  <c r="J41" i="10"/>
  <c r="V40" i="10"/>
  <c r="K40" i="10"/>
  <c r="O40" i="10" s="1"/>
  <c r="W40" i="10" s="1"/>
  <c r="J40" i="10"/>
  <c r="V39" i="10"/>
  <c r="K39" i="10"/>
  <c r="O39" i="10" s="1"/>
  <c r="W39" i="10" s="1"/>
  <c r="J39" i="10"/>
  <c r="AB30" i="10"/>
  <c r="K30" i="10"/>
  <c r="O30" i="10" s="1"/>
  <c r="J30" i="10"/>
  <c r="AB29" i="10"/>
  <c r="K29" i="10"/>
  <c r="J29" i="10"/>
  <c r="AB28" i="10"/>
  <c r="K28" i="10"/>
  <c r="J28" i="10"/>
  <c r="AB27" i="10"/>
  <c r="K27" i="10"/>
  <c r="J27" i="10"/>
  <c r="AB26" i="10"/>
  <c r="K26" i="10"/>
  <c r="J26" i="10"/>
  <c r="AB25" i="10"/>
  <c r="K25" i="10"/>
  <c r="J25" i="10"/>
  <c r="AB24" i="10"/>
  <c r="K24" i="10"/>
  <c r="J24" i="10"/>
  <c r="AB23" i="10"/>
  <c r="K23" i="10"/>
  <c r="J23" i="10"/>
  <c r="AB22" i="10"/>
  <c r="K22" i="10"/>
  <c r="J22" i="10"/>
  <c r="AB21" i="10"/>
  <c r="K21" i="10"/>
  <c r="J21" i="10"/>
  <c r="AB20" i="10"/>
  <c r="K20" i="10"/>
  <c r="J20" i="10"/>
  <c r="AB19" i="10"/>
  <c r="K19" i="10"/>
  <c r="J19" i="10"/>
  <c r="AB18" i="10"/>
  <c r="K18" i="10"/>
  <c r="J18" i="10"/>
  <c r="AB17" i="10"/>
  <c r="K17" i="10"/>
  <c r="J17" i="10"/>
  <c r="O98" i="10" l="1"/>
  <c r="O42" i="10"/>
  <c r="W42" i="10" s="1"/>
  <c r="O46" i="10"/>
  <c r="W46" i="10" s="1"/>
  <c r="O50" i="10"/>
  <c r="W50" i="10" s="1"/>
  <c r="O54" i="10"/>
  <c r="W54" i="10" s="1"/>
  <c r="O58" i="10"/>
  <c r="W58" i="10" s="1"/>
  <c r="O62" i="10"/>
  <c r="W62" i="10" s="1"/>
  <c r="O66" i="10"/>
  <c r="W66" i="10" s="1"/>
  <c r="O70" i="10"/>
  <c r="W70" i="10" s="1"/>
  <c r="O74" i="10"/>
  <c r="W74" i="10" s="1"/>
  <c r="O78" i="10"/>
  <c r="W78" i="10" s="1"/>
  <c r="O82" i="10"/>
  <c r="W82" i="10" s="1"/>
  <c r="O86" i="10"/>
  <c r="W86" i="10" s="1"/>
  <c r="O90" i="10"/>
  <c r="W90" i="10" s="1"/>
  <c r="O94" i="10"/>
  <c r="W94" i="10" s="1"/>
  <c r="W98" i="10"/>
  <c r="O106" i="10"/>
  <c r="W106" i="10" s="1"/>
  <c r="O103" i="10"/>
  <c r="W103" i="10" s="1"/>
  <c r="O47" i="10"/>
  <c r="W47" i="10" s="1"/>
  <c r="O51" i="10"/>
  <c r="W51" i="10" s="1"/>
  <c r="O55" i="10"/>
  <c r="W55" i="10" s="1"/>
  <c r="O59" i="10"/>
  <c r="W59" i="10" s="1"/>
  <c r="O63" i="10"/>
  <c r="W63" i="10" s="1"/>
  <c r="O67" i="10"/>
  <c r="W67" i="10" s="1"/>
  <c r="O71" i="10"/>
  <c r="W71" i="10" s="1"/>
  <c r="O75" i="10"/>
  <c r="W75" i="10" s="1"/>
  <c r="O79" i="10"/>
  <c r="W79" i="10" s="1"/>
  <c r="O83" i="10"/>
  <c r="W83" i="10" s="1"/>
  <c r="O87" i="10"/>
  <c r="W87" i="10" s="1"/>
  <c r="O91" i="10"/>
  <c r="W91" i="10" s="1"/>
  <c r="O95" i="10"/>
  <c r="W95" i="10" s="1"/>
  <c r="O107" i="10"/>
  <c r="W107" i="10" s="1"/>
  <c r="O43" i="10"/>
  <c r="W43" i="10" s="1"/>
  <c r="O19" i="10"/>
  <c r="AC19" i="10" s="1"/>
  <c r="O20" i="10"/>
  <c r="AC20" i="10" s="1"/>
  <c r="AC30" i="10"/>
  <c r="O29" i="10"/>
  <c r="AC29" i="10" s="1"/>
  <c r="O28" i="10"/>
  <c r="AC28" i="10" s="1"/>
  <c r="O27" i="10"/>
  <c r="AC27" i="10" s="1"/>
  <c r="O26" i="10"/>
  <c r="AC26" i="10" s="1"/>
  <c r="O25" i="10"/>
  <c r="AC25" i="10" s="1"/>
  <c r="O24" i="10"/>
  <c r="AC24" i="10" s="1"/>
  <c r="O23" i="10"/>
  <c r="AC23" i="10" s="1"/>
  <c r="O22" i="10"/>
  <c r="AC22" i="10" s="1"/>
  <c r="O21" i="10"/>
  <c r="AC21" i="10" s="1"/>
  <c r="O18" i="10"/>
  <c r="AC18" i="10" s="1"/>
  <c r="O17" i="10"/>
  <c r="AC17" i="10" s="1"/>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36" i="7"/>
  <c r="N49" i="7"/>
  <c r="N48" i="7"/>
  <c r="N47" i="7"/>
  <c r="N46" i="7"/>
  <c r="N45" i="7"/>
  <c r="N44" i="7"/>
  <c r="N43" i="7"/>
  <c r="N42" i="7"/>
  <c r="N41" i="7"/>
  <c r="N40" i="7"/>
  <c r="N39" i="7"/>
  <c r="N38" i="7"/>
  <c r="N37" i="7"/>
  <c r="N15" i="7"/>
  <c r="N16" i="7"/>
  <c r="N17" i="7"/>
  <c r="N18" i="7"/>
  <c r="N19" i="7"/>
  <c r="N20" i="7"/>
  <c r="N21" i="7"/>
  <c r="N22" i="7"/>
  <c r="N23" i="7"/>
  <c r="N24" i="7"/>
  <c r="N25" i="7"/>
  <c r="N26" i="7"/>
  <c r="N27" i="7"/>
  <c r="B16" i="2"/>
  <c r="V95" i="7"/>
  <c r="J95" i="7"/>
  <c r="K95" i="7"/>
  <c r="L95" i="7"/>
  <c r="M95" i="7"/>
  <c r="F5" i="11"/>
  <c r="F6" i="11"/>
  <c r="F7" i="11"/>
  <c r="F8" i="11"/>
  <c r="F9" i="11"/>
  <c r="F10" i="11"/>
  <c r="F11" i="11"/>
  <c r="F12" i="11"/>
  <c r="F13" i="11"/>
  <c r="F14" i="11"/>
  <c r="F15" i="11"/>
  <c r="F4" i="11"/>
  <c r="J93" i="7"/>
  <c r="K93" i="7"/>
  <c r="L93" i="7"/>
  <c r="M93" i="7"/>
  <c r="V93" i="7"/>
  <c r="J94" i="7"/>
  <c r="K94" i="7"/>
  <c r="L94" i="7"/>
  <c r="M94" i="7"/>
  <c r="V94" i="7"/>
  <c r="J96" i="7"/>
  <c r="K96" i="7"/>
  <c r="L96" i="7"/>
  <c r="M96" i="7"/>
  <c r="V96" i="7"/>
  <c r="J97" i="7"/>
  <c r="K97" i="7"/>
  <c r="L97" i="7"/>
  <c r="M97" i="7"/>
  <c r="V97" i="7"/>
  <c r="J98" i="7"/>
  <c r="K98" i="7"/>
  <c r="L98" i="7"/>
  <c r="M98" i="7"/>
  <c r="V98" i="7"/>
  <c r="J99" i="7"/>
  <c r="K99" i="7"/>
  <c r="L99" i="7"/>
  <c r="M99" i="7"/>
  <c r="V99" i="7"/>
  <c r="W99" i="7" s="1"/>
  <c r="J87" i="7"/>
  <c r="K87" i="7"/>
  <c r="L87" i="7"/>
  <c r="M87" i="7"/>
  <c r="V87" i="7"/>
  <c r="J63" i="7"/>
  <c r="K63" i="7"/>
  <c r="L63" i="7"/>
  <c r="M63" i="7"/>
  <c r="V63" i="7"/>
  <c r="J64" i="7"/>
  <c r="K64" i="7"/>
  <c r="L64" i="7"/>
  <c r="M64" i="7"/>
  <c r="V64" i="7"/>
  <c r="J65" i="7"/>
  <c r="K65" i="7"/>
  <c r="L65" i="7"/>
  <c r="M65" i="7"/>
  <c r="V65" i="7"/>
  <c r="J66" i="7"/>
  <c r="K66" i="7"/>
  <c r="L66" i="7"/>
  <c r="M66" i="7"/>
  <c r="V66" i="7"/>
  <c r="J67" i="7"/>
  <c r="K67" i="7"/>
  <c r="L67" i="7"/>
  <c r="M67" i="7"/>
  <c r="V67" i="7"/>
  <c r="J68" i="7"/>
  <c r="K68" i="7"/>
  <c r="L68" i="7"/>
  <c r="M68" i="7"/>
  <c r="V68" i="7"/>
  <c r="J69" i="7"/>
  <c r="K69" i="7"/>
  <c r="L69" i="7"/>
  <c r="M69" i="7"/>
  <c r="V69" i="7"/>
  <c r="J70" i="7"/>
  <c r="K70" i="7"/>
  <c r="L70" i="7"/>
  <c r="M70" i="7"/>
  <c r="V70" i="7"/>
  <c r="J71" i="7"/>
  <c r="K71" i="7"/>
  <c r="L71" i="7"/>
  <c r="M71" i="7"/>
  <c r="V71" i="7"/>
  <c r="J72" i="7"/>
  <c r="K72" i="7"/>
  <c r="L72" i="7"/>
  <c r="M72" i="7"/>
  <c r="V72" i="7"/>
  <c r="J73" i="7"/>
  <c r="K73" i="7"/>
  <c r="L73" i="7"/>
  <c r="M73" i="7"/>
  <c r="V73" i="7"/>
  <c r="J74" i="7"/>
  <c r="K74" i="7"/>
  <c r="L74" i="7"/>
  <c r="M74" i="7"/>
  <c r="V74" i="7"/>
  <c r="J75" i="7"/>
  <c r="K75" i="7"/>
  <c r="L75" i="7"/>
  <c r="M75" i="7"/>
  <c r="V75" i="7"/>
  <c r="J76" i="7"/>
  <c r="K76" i="7"/>
  <c r="L76" i="7"/>
  <c r="M76" i="7"/>
  <c r="V76" i="7"/>
  <c r="J77" i="7"/>
  <c r="K77" i="7"/>
  <c r="L77" i="7"/>
  <c r="M77" i="7"/>
  <c r="V77" i="7"/>
  <c r="J78" i="7"/>
  <c r="K78" i="7"/>
  <c r="L78" i="7"/>
  <c r="M78" i="7"/>
  <c r="V78" i="7"/>
  <c r="J79" i="7"/>
  <c r="K79" i="7"/>
  <c r="L79" i="7"/>
  <c r="M79" i="7"/>
  <c r="V79" i="7"/>
  <c r="J80" i="7"/>
  <c r="K80" i="7"/>
  <c r="L80" i="7"/>
  <c r="M80" i="7"/>
  <c r="V80" i="7"/>
  <c r="J81" i="7"/>
  <c r="K81" i="7"/>
  <c r="L81" i="7"/>
  <c r="M81" i="7"/>
  <c r="V81" i="7"/>
  <c r="J82" i="7"/>
  <c r="K82" i="7"/>
  <c r="L82" i="7"/>
  <c r="M82" i="7"/>
  <c r="V82" i="7"/>
  <c r="J83" i="7"/>
  <c r="K83" i="7"/>
  <c r="L83" i="7"/>
  <c r="M83" i="7"/>
  <c r="V83" i="7"/>
  <c r="J84" i="7"/>
  <c r="K84" i="7"/>
  <c r="L84" i="7"/>
  <c r="M84" i="7"/>
  <c r="V84" i="7"/>
  <c r="J85" i="7"/>
  <c r="K85" i="7"/>
  <c r="L85" i="7"/>
  <c r="M85" i="7"/>
  <c r="V85" i="7"/>
  <c r="J86" i="7"/>
  <c r="K86" i="7"/>
  <c r="L86" i="7"/>
  <c r="M86" i="7"/>
  <c r="V86" i="7"/>
  <c r="J88" i="7"/>
  <c r="K88" i="7"/>
  <c r="L88" i="7"/>
  <c r="M88" i="7"/>
  <c r="V88" i="7"/>
  <c r="J89" i="7"/>
  <c r="K89" i="7"/>
  <c r="L89" i="7"/>
  <c r="M89" i="7"/>
  <c r="V89" i="7"/>
  <c r="J90" i="7"/>
  <c r="K90" i="7"/>
  <c r="L90" i="7"/>
  <c r="M90" i="7"/>
  <c r="V90" i="7"/>
  <c r="J91" i="7"/>
  <c r="K91" i="7"/>
  <c r="L91" i="7"/>
  <c r="M91" i="7"/>
  <c r="V91" i="7"/>
  <c r="J92" i="7"/>
  <c r="K92" i="7"/>
  <c r="L92" i="7"/>
  <c r="M92" i="7"/>
  <c r="V92" i="7"/>
  <c r="J100" i="7"/>
  <c r="K100" i="7"/>
  <c r="L100" i="7"/>
  <c r="M100" i="7"/>
  <c r="V100" i="7"/>
  <c r="J101" i="7"/>
  <c r="K101" i="7"/>
  <c r="L101" i="7"/>
  <c r="M101" i="7"/>
  <c r="V101" i="7"/>
  <c r="J102" i="7"/>
  <c r="K102" i="7"/>
  <c r="L102" i="7"/>
  <c r="M102" i="7"/>
  <c r="V102" i="7"/>
  <c r="J103" i="7"/>
  <c r="K103" i="7"/>
  <c r="L103" i="7"/>
  <c r="M103" i="7"/>
  <c r="V103" i="7"/>
  <c r="J104" i="7"/>
  <c r="K104" i="7"/>
  <c r="L104" i="7"/>
  <c r="M104" i="7"/>
  <c r="V104" i="7"/>
  <c r="J105" i="7"/>
  <c r="K105" i="7"/>
  <c r="L105" i="7"/>
  <c r="M105" i="7"/>
  <c r="V105" i="7"/>
  <c r="J106" i="7"/>
  <c r="K106" i="7"/>
  <c r="L106" i="7"/>
  <c r="M106" i="7"/>
  <c r="V106" i="7"/>
  <c r="W110" i="10" l="1"/>
  <c r="D35" i="10" s="1"/>
  <c r="C8" i="10" s="1"/>
  <c r="AC31" i="10"/>
  <c r="W96" i="7"/>
  <c r="O95" i="7"/>
  <c r="W95" i="7" s="1"/>
  <c r="W93" i="7"/>
  <c r="O87" i="7"/>
  <c r="W87" i="7" s="1"/>
  <c r="W94" i="7"/>
  <c r="W97" i="7"/>
  <c r="W98" i="7"/>
  <c r="O86" i="7"/>
  <c r="W86" i="7" s="1"/>
  <c r="O83" i="7"/>
  <c r="W83" i="7" s="1"/>
  <c r="O73" i="7"/>
  <c r="W73" i="7" s="1"/>
  <c r="O104" i="7"/>
  <c r="W104" i="7" s="1"/>
  <c r="O92" i="7"/>
  <c r="W92" i="7" s="1"/>
  <c r="O75" i="7"/>
  <c r="W75" i="7" s="1"/>
  <c r="O67" i="7"/>
  <c r="W67" i="7" s="1"/>
  <c r="O100" i="7"/>
  <c r="W100" i="7" s="1"/>
  <c r="O70" i="7"/>
  <c r="W70" i="7" s="1"/>
  <c r="O74" i="7"/>
  <c r="W74" i="7" s="1"/>
  <c r="O106" i="7"/>
  <c r="W106" i="7" s="1"/>
  <c r="O91" i="7"/>
  <c r="W91" i="7" s="1"/>
  <c r="O82" i="7"/>
  <c r="W82" i="7" s="1"/>
  <c r="O63" i="7"/>
  <c r="W63" i="7" s="1"/>
  <c r="O101" i="7"/>
  <c r="W101" i="7" s="1"/>
  <c r="O88" i="7"/>
  <c r="W88" i="7" s="1"/>
  <c r="O81" i="7"/>
  <c r="W81" i="7" s="1"/>
  <c r="O76" i="7"/>
  <c r="W76" i="7" s="1"/>
  <c r="O64" i="7"/>
  <c r="W64" i="7" s="1"/>
  <c r="O89" i="7"/>
  <c r="W89" i="7" s="1"/>
  <c r="O71" i="7"/>
  <c r="W71" i="7" s="1"/>
  <c r="O65" i="7"/>
  <c r="W65" i="7" s="1"/>
  <c r="O102" i="7"/>
  <c r="W102" i="7" s="1"/>
  <c r="O105" i="7"/>
  <c r="W105" i="7" s="1"/>
  <c r="O77" i="7"/>
  <c r="W77" i="7" s="1"/>
  <c r="O66" i="7"/>
  <c r="W66" i="7" s="1"/>
  <c r="O85" i="7"/>
  <c r="W85" i="7" s="1"/>
  <c r="O68" i="7"/>
  <c r="W68" i="7" s="1"/>
  <c r="O80" i="7"/>
  <c r="W80" i="7" s="1"/>
  <c r="O79" i="7"/>
  <c r="W79" i="7" s="1"/>
  <c r="O103" i="7"/>
  <c r="W103" i="7" s="1"/>
  <c r="O90" i="7"/>
  <c r="W90" i="7" s="1"/>
  <c r="O84" i="7"/>
  <c r="W84" i="7" s="1"/>
  <c r="O78" i="7"/>
  <c r="W78" i="7" s="1"/>
  <c r="O72" i="7"/>
  <c r="W72" i="7" s="1"/>
  <c r="O69" i="7"/>
  <c r="W69" i="7" s="1"/>
  <c r="V37" i="7" l="1"/>
  <c r="V38" i="7"/>
  <c r="V39" i="7"/>
  <c r="V40" i="7"/>
  <c r="V41" i="7"/>
  <c r="V42" i="7"/>
  <c r="J37" i="7"/>
  <c r="K37" i="7"/>
  <c r="L37" i="7"/>
  <c r="M37" i="7"/>
  <c r="J38" i="7"/>
  <c r="K38" i="7"/>
  <c r="L38" i="7"/>
  <c r="M38" i="7"/>
  <c r="J39" i="7"/>
  <c r="K39" i="7"/>
  <c r="L39" i="7"/>
  <c r="M39" i="7"/>
  <c r="J40" i="7"/>
  <c r="K40" i="7"/>
  <c r="L40" i="7"/>
  <c r="M40" i="7"/>
  <c r="J41" i="7"/>
  <c r="K41" i="7"/>
  <c r="L41" i="7"/>
  <c r="M41" i="7"/>
  <c r="J42" i="7"/>
  <c r="K42" i="7"/>
  <c r="L42" i="7"/>
  <c r="M42" i="7"/>
  <c r="K24" i="7"/>
  <c r="O24" i="7" s="1"/>
  <c r="L43" i="7"/>
  <c r="L44" i="7"/>
  <c r="L45" i="7"/>
  <c r="L46" i="7"/>
  <c r="L47" i="7"/>
  <c r="L48" i="7"/>
  <c r="L49" i="7"/>
  <c r="L50" i="7"/>
  <c r="L51" i="7"/>
  <c r="L52" i="7"/>
  <c r="L53" i="7"/>
  <c r="L54" i="7"/>
  <c r="L55" i="7"/>
  <c r="L56" i="7"/>
  <c r="L57" i="7"/>
  <c r="L58" i="7"/>
  <c r="L59" i="7"/>
  <c r="L60" i="7"/>
  <c r="L61" i="7"/>
  <c r="L62" i="7"/>
  <c r="L36" i="7"/>
  <c r="L15" i="7"/>
  <c r="L16" i="7"/>
  <c r="L17" i="7"/>
  <c r="O17" i="7" s="1"/>
  <c r="L18" i="7"/>
  <c r="L19" i="7"/>
  <c r="L20" i="7"/>
  <c r="L21" i="7"/>
  <c r="L22" i="7"/>
  <c r="L23" i="7"/>
  <c r="L24" i="7"/>
  <c r="L25" i="7"/>
  <c r="O25" i="7" s="1"/>
  <c r="L26" i="7"/>
  <c r="L27" i="7"/>
  <c r="L14" i="7"/>
  <c r="M43" i="7"/>
  <c r="M44" i="7"/>
  <c r="M45" i="7"/>
  <c r="M46" i="7"/>
  <c r="M47" i="7"/>
  <c r="M48" i="7"/>
  <c r="M49" i="7"/>
  <c r="M50" i="7"/>
  <c r="M51" i="7"/>
  <c r="M52" i="7"/>
  <c r="M53" i="7"/>
  <c r="M54" i="7"/>
  <c r="M55" i="7"/>
  <c r="M56" i="7"/>
  <c r="M57" i="7"/>
  <c r="M58" i="7"/>
  <c r="M59" i="7"/>
  <c r="M60" i="7"/>
  <c r="M61" i="7"/>
  <c r="M62" i="7"/>
  <c r="M36" i="7"/>
  <c r="M15" i="7"/>
  <c r="M16" i="7"/>
  <c r="M17" i="7"/>
  <c r="M18" i="7"/>
  <c r="M19" i="7"/>
  <c r="M20" i="7"/>
  <c r="M21" i="7"/>
  <c r="M22" i="7"/>
  <c r="M23" i="7"/>
  <c r="M24" i="7"/>
  <c r="M25" i="7"/>
  <c r="M26" i="7"/>
  <c r="M27" i="7"/>
  <c r="M14" i="7"/>
  <c r="AB14" i="7"/>
  <c r="C11" i="6"/>
  <c r="D31" i="7" s="1"/>
  <c r="J14" i="7"/>
  <c r="D10" i="2"/>
  <c r="D9" i="2"/>
  <c r="C10" i="2"/>
  <c r="C9" i="2"/>
  <c r="V55" i="7"/>
  <c r="K54" i="7"/>
  <c r="K55" i="7"/>
  <c r="K56" i="7"/>
  <c r="K57" i="7"/>
  <c r="K58" i="7"/>
  <c r="J55" i="7"/>
  <c r="J62" i="7"/>
  <c r="K62" i="7"/>
  <c r="V62" i="7"/>
  <c r="O26" i="7" l="1"/>
  <c r="O18" i="7"/>
  <c r="O23" i="7"/>
  <c r="O22" i="7"/>
  <c r="O21" i="7"/>
  <c r="O20" i="7"/>
  <c r="O27" i="7"/>
  <c r="O19" i="7"/>
  <c r="O38" i="7"/>
  <c r="W38" i="7" s="1"/>
  <c r="O41" i="7"/>
  <c r="W41" i="7" s="1"/>
  <c r="O42" i="7"/>
  <c r="W42" i="7" s="1"/>
  <c r="O40" i="7"/>
  <c r="W40" i="7" s="1"/>
  <c r="O39" i="7"/>
  <c r="W39" i="7" s="1"/>
  <c r="O37" i="7"/>
  <c r="W37" i="7" s="1"/>
  <c r="D10" i="7"/>
  <c r="K43" i="7"/>
  <c r="K44" i="7"/>
  <c r="K45" i="7"/>
  <c r="K46" i="7"/>
  <c r="K47" i="7"/>
  <c r="K48" i="7"/>
  <c r="K49" i="7"/>
  <c r="K50" i="7"/>
  <c r="K51" i="7"/>
  <c r="K52" i="7"/>
  <c r="K53" i="7"/>
  <c r="K59" i="7"/>
  <c r="K60" i="7"/>
  <c r="K61" i="7"/>
  <c r="K36" i="7"/>
  <c r="O36" i="7" s="1"/>
  <c r="K14" i="7" l="1"/>
  <c r="O14" i="7" s="1"/>
  <c r="AC14" i="7" s="1"/>
  <c r="J43" i="7"/>
  <c r="J44" i="7"/>
  <c r="J45" i="7"/>
  <c r="J46" i="7"/>
  <c r="J47" i="7"/>
  <c r="J48" i="7"/>
  <c r="J49" i="7"/>
  <c r="J50" i="7"/>
  <c r="J51" i="7"/>
  <c r="J52" i="7"/>
  <c r="J53" i="7"/>
  <c r="J54" i="7"/>
  <c r="J56" i="7"/>
  <c r="J57" i="7"/>
  <c r="J58" i="7"/>
  <c r="J59" i="7"/>
  <c r="J60" i="7"/>
  <c r="J61" i="7"/>
  <c r="J36" i="7"/>
  <c r="J15" i="7"/>
  <c r="J16" i="7"/>
  <c r="J17" i="7"/>
  <c r="J18" i="7"/>
  <c r="J19" i="7"/>
  <c r="J20" i="7"/>
  <c r="J21" i="7"/>
  <c r="J22" i="7"/>
  <c r="J23" i="7"/>
  <c r="J24" i="7"/>
  <c r="J25" i="7"/>
  <c r="J26" i="7"/>
  <c r="J27" i="7"/>
  <c r="K15" i="7"/>
  <c r="O15" i="7" s="1"/>
  <c r="K16" i="7"/>
  <c r="O16" i="7" s="1"/>
  <c r="K17" i="7"/>
  <c r="K18" i="7"/>
  <c r="K19" i="7"/>
  <c r="K20" i="7"/>
  <c r="K21" i="7"/>
  <c r="K22" i="7"/>
  <c r="K23" i="7"/>
  <c r="K25" i="7"/>
  <c r="K26" i="7"/>
  <c r="K27" i="7"/>
  <c r="V60" i="7"/>
  <c r="V61" i="7"/>
  <c r="C16" i="2"/>
  <c r="D16" i="2" l="1"/>
  <c r="O43" i="7"/>
  <c r="O44" i="7" l="1"/>
  <c r="O45" i="7" l="1"/>
  <c r="V43" i="7"/>
  <c r="V44" i="7"/>
  <c r="V45" i="7"/>
  <c r="V46" i="7"/>
  <c r="V47" i="7"/>
  <c r="V48" i="7"/>
  <c r="V49" i="7"/>
  <c r="V50" i="7"/>
  <c r="V51" i="7"/>
  <c r="V52" i="7"/>
  <c r="V53" i="7"/>
  <c r="V54" i="7"/>
  <c r="V56" i="7"/>
  <c r="V57" i="7"/>
  <c r="V58" i="7"/>
  <c r="V59" i="7"/>
  <c r="V36" i="7"/>
  <c r="W36" i="7" s="1"/>
  <c r="AB15" i="7"/>
  <c r="AB16" i="7"/>
  <c r="AB17" i="7"/>
  <c r="AB18" i="7"/>
  <c r="AB19" i="7"/>
  <c r="AB20" i="7"/>
  <c r="AB21" i="7"/>
  <c r="AB22" i="7"/>
  <c r="AB23" i="7"/>
  <c r="AB24" i="7"/>
  <c r="AB25" i="7"/>
  <c r="AB26" i="7"/>
  <c r="AB27" i="7"/>
  <c r="O46" i="7" l="1"/>
  <c r="W46" i="7" s="1"/>
  <c r="AC18" i="7"/>
  <c r="W43" i="7"/>
  <c r="W45" i="7"/>
  <c r="AC17" i="7"/>
  <c r="AC16" i="7"/>
  <c r="W44" i="7"/>
  <c r="AC15" i="7"/>
  <c r="O47" i="7" l="1"/>
  <c r="W47" i="7" s="1"/>
  <c r="AC19" i="7"/>
  <c r="O48" i="7" l="1"/>
  <c r="W48" i="7" s="1"/>
  <c r="AC20" i="7"/>
  <c r="O49" i="7" l="1"/>
  <c r="W49" i="7" s="1"/>
  <c r="AC21" i="7"/>
  <c r="O50" i="7" l="1"/>
  <c r="W50" i="7" s="1"/>
  <c r="AC22" i="7"/>
  <c r="O51" i="7" l="1"/>
  <c r="W51" i="7" s="1"/>
  <c r="AC23" i="7"/>
  <c r="O52" i="7" l="1"/>
  <c r="W52" i="7" s="1"/>
  <c r="AC24" i="7"/>
  <c r="O53" i="7" l="1"/>
  <c r="W53" i="7" s="1"/>
  <c r="AC25" i="7"/>
  <c r="O54" i="7" l="1"/>
  <c r="W54" i="7" s="1"/>
  <c r="O55" i="7"/>
  <c r="W55" i="7" s="1"/>
  <c r="AC26" i="7"/>
  <c r="O56" i="7" l="1"/>
  <c r="W56" i="7" s="1"/>
  <c r="AC27" i="7"/>
  <c r="O57" i="7" l="1"/>
  <c r="W57" i="7" s="1"/>
  <c r="O58" i="7" l="1"/>
  <c r="W58" i="7" s="1"/>
  <c r="O59" i="7" l="1"/>
  <c r="W59" i="7" s="1"/>
  <c r="O60" i="7" l="1"/>
  <c r="W60" i="7" s="1"/>
  <c r="O62" i="7" l="1"/>
  <c r="W62" i="7" s="1"/>
  <c r="O61" i="7"/>
  <c r="W61" i="7" s="1"/>
  <c r="W107" i="7" l="1"/>
  <c r="D32" i="7" s="1"/>
  <c r="AC28" i="7"/>
  <c r="E10" i="2" l="1"/>
  <c r="D11" i="7"/>
  <c r="E9" i="2"/>
  <c r="C7" i="7"/>
  <c r="E11"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<sst xmlns="http://schemas.openxmlformats.org/spreadsheetml/2006/main" count="722" uniqueCount="181">
  <si>
    <t xml:space="preserve">Name </t>
  </si>
  <si>
    <t>Role</t>
  </si>
  <si>
    <t>Signature</t>
  </si>
  <si>
    <t>Date</t>
  </si>
  <si>
    <t>Originator: Owen David</t>
  </si>
  <si>
    <t>Senior Project Manager</t>
  </si>
  <si>
    <t>Reviewer: Andrew Batstone</t>
  </si>
  <si>
    <t>Commercial Strategy Lead (Infrastructure)</t>
  </si>
  <si>
    <t>Commercial - Commercial Strategy</t>
  </si>
  <si>
    <t>Approval:
TBD</t>
  </si>
  <si>
    <t>GDF Programme Manager - Enabling</t>
  </si>
  <si>
    <t>For Completion by Bidders</t>
  </si>
  <si>
    <t>Locked Cells - Do not edit</t>
  </si>
  <si>
    <t>Please complete the following details to support your submission:</t>
  </si>
  <si>
    <t>Supplier Name</t>
  </si>
  <si>
    <t>[insert company name]</t>
  </si>
  <si>
    <t>Name of contact completing this document</t>
  </si>
  <si>
    <t>[insert name]</t>
  </si>
  <si>
    <t xml:space="preserve">Exchange rate used (if applicable) </t>
  </si>
  <si>
    <t>[insert information including original currency (with timestamp and source) &amp; exchange rate used]</t>
  </si>
  <si>
    <t>Summary of Task 0 &amp; 1 and Combined Management Fee submission</t>
  </si>
  <si>
    <t xml:space="preserve">This tab summarises the inputs into worksheet 3 and 4. Please do not edit. </t>
  </si>
  <si>
    <t>Task 0 &amp; 1 Fee proposal</t>
  </si>
  <si>
    <t>Task</t>
  </si>
  <si>
    <t>Overhead %</t>
  </si>
  <si>
    <t>Profit %</t>
  </si>
  <si>
    <t>Total Task Cost
(£)</t>
  </si>
  <si>
    <t>Task 0 &amp; 1 Price</t>
  </si>
  <si>
    <t>Combined Management Fee Proposal</t>
  </si>
  <si>
    <t>Combined Management Fee</t>
  </si>
  <si>
    <t xml:space="preserve"> </t>
  </si>
  <si>
    <t>Task Order 0 &amp; 1 Fee Proposal</t>
  </si>
  <si>
    <t xml:space="preserve">Please complete the relevant fields below to identify the total cost to deliver Task Order 0 &amp; 1. </t>
  </si>
  <si>
    <r>
      <rPr>
        <b/>
        <sz val="11"/>
        <color theme="1"/>
        <rFont val="Aptos Narrow"/>
        <family val="2"/>
        <scheme val="minor"/>
      </rPr>
      <t>Please note:</t>
    </r>
    <r>
      <rPr>
        <sz val="11"/>
        <color theme="1"/>
        <rFont val="Aptos Narrow"/>
        <family val="2"/>
        <scheme val="minor"/>
      </rPr>
      <t xml:space="preserve">  The overhead % for any subcontracted resources must be zero. Only a profit uplift is permitted for subcontracted resources.  </t>
    </r>
  </si>
  <si>
    <t>Total Task 0 &amp; 1 Price</t>
  </si>
  <si>
    <t>Task 0  Summary</t>
  </si>
  <si>
    <t xml:space="preserve">Bidders to amend to zero (0.00%) where a subcontracted resource is proposed. Otherwise do not edit. </t>
  </si>
  <si>
    <t>Management Fee %</t>
  </si>
  <si>
    <t>Total Task 0 Price</t>
  </si>
  <si>
    <t>Days per month to be fixed by NWS</t>
  </si>
  <si>
    <t>Monthly Resource Profile - Days per month</t>
  </si>
  <si>
    <t>Name</t>
  </si>
  <si>
    <t xml:space="preserve">Grade </t>
  </si>
  <si>
    <t>Sub-Contractor</t>
  </si>
  <si>
    <t>Base Annual Salary</t>
  </si>
  <si>
    <t>Hrs per working day</t>
  </si>
  <si>
    <t>Total Available Hours per annum</t>
  </si>
  <si>
    <t>Total Available Days per annum</t>
  </si>
  <si>
    <t>Hourly Cost of People</t>
  </si>
  <si>
    <t>% Overhead</t>
  </si>
  <si>
    <t>% Profit</t>
  </si>
  <si>
    <t>Sub-Contractor Fee (%)</t>
  </si>
  <si>
    <t>Day Rate
(based on 8hr day, including OH&amp;P&amp;SCF)</t>
  </si>
  <si>
    <t xml:space="preserve">Task Total
(days)
</t>
  </si>
  <si>
    <t>Task Total
 (value)</t>
  </si>
  <si>
    <t>Choose from list</t>
  </si>
  <si>
    <t>Programme Director</t>
  </si>
  <si>
    <t>Director</t>
  </si>
  <si>
    <t>Yes</t>
  </si>
  <si>
    <t>Project Director</t>
  </si>
  <si>
    <t>Technical Expert</t>
  </si>
  <si>
    <t>EHSS&amp;Q Director</t>
  </si>
  <si>
    <t>HSSEQ Director</t>
  </si>
  <si>
    <t>Principal Specialist</t>
  </si>
  <si>
    <t>Technical Director</t>
  </si>
  <si>
    <t>Senior Specialist</t>
  </si>
  <si>
    <t>Commercial Director</t>
  </si>
  <si>
    <t>Specialist</t>
  </si>
  <si>
    <t>Operations Director</t>
  </si>
  <si>
    <t>Junior Specialist</t>
  </si>
  <si>
    <t>Technical Lead – Hydrology</t>
  </si>
  <si>
    <t xml:space="preserve">Principal Technician </t>
  </si>
  <si>
    <t>Technical Lead – Geology</t>
  </si>
  <si>
    <t>Senior Technician</t>
  </si>
  <si>
    <t>Technical Lead – Geotechnical</t>
  </si>
  <si>
    <t>Technician</t>
  </si>
  <si>
    <t>Technical Lead – Geochemistry</t>
  </si>
  <si>
    <t>Senior Support Staff</t>
  </si>
  <si>
    <t>Technical Lead – Geophysics</t>
  </si>
  <si>
    <t>Support Staff</t>
  </si>
  <si>
    <t>Technical Lead – Drilling</t>
  </si>
  <si>
    <t>Technical Lead – Digital</t>
  </si>
  <si>
    <t>Technical Lead – Laboratory analysis</t>
  </si>
  <si>
    <t>Total</t>
  </si>
  <si>
    <t>Task 1  Summary</t>
  </si>
  <si>
    <t>No</t>
  </si>
  <si>
    <t>Total Task 1 Price</t>
  </si>
  <si>
    <t>Task Total
(days)</t>
  </si>
  <si>
    <t>Task Total (value)</t>
  </si>
  <si>
    <t>Deputy Mobilisation Lead</t>
  </si>
  <si>
    <t>Legal Lead</t>
  </si>
  <si>
    <t>Commercial Lead</t>
  </si>
  <si>
    <t>Social Value Lead</t>
  </si>
  <si>
    <t>Mobilisation Lead</t>
  </si>
  <si>
    <t>Resource Lead</t>
  </si>
  <si>
    <t>Interface Manager</t>
  </si>
  <si>
    <t>Deputy Programme Director</t>
  </si>
  <si>
    <t>Deputy Project Director</t>
  </si>
  <si>
    <t>Deputy HSSEQ Director</t>
  </si>
  <si>
    <t>Deputy Technical Director</t>
  </si>
  <si>
    <t>Deputy Commercial Director</t>
  </si>
  <si>
    <t>Deputy Operations Director</t>
  </si>
  <si>
    <t>Deputy Social Value Lead</t>
  </si>
  <si>
    <t>Deputy Resources Lead</t>
  </si>
  <si>
    <t>Deputy Interface Manager</t>
  </si>
  <si>
    <t>Deputy Technical Lead - Hydrologeology</t>
  </si>
  <si>
    <t>Deputy Technical Lead - Geology</t>
  </si>
  <si>
    <t>Deputy Technical Lead - Geotechnical</t>
  </si>
  <si>
    <t>Deputy Technical Lead - Geochemistry</t>
  </si>
  <si>
    <t>Deputy Technical Lead - Geophysics</t>
  </si>
  <si>
    <t>Deputy Technical Lead - Drilling</t>
  </si>
  <si>
    <t>Deputy Technical Lead - Digital</t>
  </si>
  <si>
    <t>Deputy Technical Lead - Laboratory Analysis</t>
  </si>
  <si>
    <t>Deputy Legal Lead</t>
  </si>
  <si>
    <t>Deputy Procurement Lead</t>
  </si>
  <si>
    <t>Document Control/Admin Support</t>
  </si>
  <si>
    <t xml:space="preserve">Logistics Managers </t>
  </si>
  <si>
    <t>Geologist</t>
  </si>
  <si>
    <t>Hydrogeologist</t>
  </si>
  <si>
    <t xml:space="preserve">Hydrogeochemistry/ Geochemist </t>
  </si>
  <si>
    <t xml:space="preserve">Geotechnical/Rock mechanics/Thermal </t>
  </si>
  <si>
    <t xml:space="preserve">Geophysicsist </t>
  </si>
  <si>
    <t xml:space="preserve">Geoscientific Data Manager </t>
  </si>
  <si>
    <t>Environmental Compliance/ Regulatory Compliance</t>
  </si>
  <si>
    <t xml:space="preserve">Technical QA/QC External Lead </t>
  </si>
  <si>
    <t xml:space="preserve">Technical QA/QC Externals </t>
  </si>
  <si>
    <t>Technical Integration Managers</t>
  </si>
  <si>
    <t>Project Manager</t>
  </si>
  <si>
    <t>Senior Project Controls Manager</t>
  </si>
  <si>
    <t xml:space="preserve">Project Controls Manager </t>
  </si>
  <si>
    <t>Senior Estimator</t>
  </si>
  <si>
    <t>Estimator</t>
  </si>
  <si>
    <t>Snr Cost Engineer</t>
  </si>
  <si>
    <t>Cost Engineer</t>
  </si>
  <si>
    <t>Snr Planner</t>
  </si>
  <si>
    <t>Planner</t>
  </si>
  <si>
    <t>Contracts Managers</t>
  </si>
  <si>
    <t>Quantity Surveyors / contracts administration</t>
  </si>
  <si>
    <t>Procurement Manager</t>
  </si>
  <si>
    <t>Procurement Specialist</t>
  </si>
  <si>
    <t>Lawyer</t>
  </si>
  <si>
    <t>Document Controller</t>
  </si>
  <si>
    <t>Financial Manager</t>
  </si>
  <si>
    <t>Contract Administer</t>
  </si>
  <si>
    <t>Digital Manager</t>
  </si>
  <si>
    <t>Data Architect</t>
  </si>
  <si>
    <t>Database Administrator</t>
  </si>
  <si>
    <t>System Administrator</t>
  </si>
  <si>
    <t>Data Engineer</t>
  </si>
  <si>
    <t>Geoscience Data Manager</t>
  </si>
  <si>
    <t>Cybersecurity Advisor</t>
  </si>
  <si>
    <t>Developer</t>
  </si>
  <si>
    <t>GIS Manager</t>
  </si>
  <si>
    <t>HR Manager</t>
  </si>
  <si>
    <t>Social Value Manger</t>
  </si>
  <si>
    <t>Sustainability Manager</t>
  </si>
  <si>
    <t>Administation</t>
  </si>
  <si>
    <t>Stakeholder Manager</t>
  </si>
  <si>
    <t>Comms Lead</t>
  </si>
  <si>
    <t>Management Fee Proposal</t>
  </si>
  <si>
    <t xml:space="preserve">Please state the proposed Overhead % and Profit % in the boxes identified below to produce the total Management Fee %.  </t>
  </si>
  <si>
    <t>Management Fee Component</t>
  </si>
  <si>
    <t>% proposed</t>
  </si>
  <si>
    <t>Commercial Evaluation Weighting</t>
  </si>
  <si>
    <t>All Services OH&amp;P (Task 0 + 1)</t>
  </si>
  <si>
    <t>Overhead (%)</t>
  </si>
  <si>
    <t>Profit (%)</t>
  </si>
  <si>
    <t>Total Combined Management Fee</t>
  </si>
  <si>
    <t>Sub-contractor Fee</t>
  </si>
  <si>
    <t>Task 0 &amp; 1 Price - Worked Example</t>
  </si>
  <si>
    <t xml:space="preserve">Please complete the fields identified below to identify the total cost to deliver Task Order 0 &amp; 1. </t>
  </si>
  <si>
    <t>Total Task 0 &amp; 1  Price</t>
  </si>
  <si>
    <t>Month</t>
  </si>
  <si>
    <t>Total Days</t>
  </si>
  <si>
    <t>Working Days (approx.)*</t>
  </si>
  <si>
    <t>Leave</t>
  </si>
  <si>
    <t>Sickness</t>
  </si>
  <si>
    <t>days</t>
  </si>
  <si>
    <t xml:space="preserve">Sub-Contractor % Fee </t>
  </si>
  <si>
    <t>Owen David</t>
  </si>
  <si>
    <t>Andrew Batstone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</si>
</sst>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sz val="12"/>
      <color theme="1"/>
      <name val="Aptos Narrow"/>
      <family val="2"/>
      <scheme val="minor"/>
    </font>
    <font>
      <b/>
      <sz val="12"/>
      <color theme="1"/>
      <name val="Aptos Narrow"/>
      <family val="2"/>
      <scheme val="minor"/>
    </font>
    <font>
      <sz val="12"/>
      <color rgb="FFFF0000"/>
      <name val="Aptos Narrow"/>
      <family val="2"/>
      <scheme val="minor"/>
    </font>
    <font>
      <sz val="8"/>
      <name val="Aptos Narrow"/>
      <family val="2"/>
      <scheme val="minor"/>
    </font>
    <font>
      <b/>
      <sz val="14"/>
      <color theme="1"/>
      <name val="Aptos Narrow"/>
      <family val="2"/>
      <scheme val="minor"/>
    </font>
    <font>
      <sz val="14"/>
      <color theme="1"/>
      <name val="Aptos Narrow"/>
      <family val="2"/>
      <scheme val="minor"/>
    </font>
    <font>
      <b/>
      <sz val="10"/>
      <color theme="1"/>
      <name val="Aptos Narrow"/>
      <family val="2"/>
      <scheme val="minor"/>
    </font>
    <font>
      <sz val="11"/>
      <color theme="1"/>
      <name val="Arial"/>
      <family val="2"/>
    </font>
    <font>
      <sz val="12"/>
      <color theme="0"/>
      <name val="Aptos Narrow"/>
      <family val="2"/>
      <scheme val="minor"/>
    </font>
    <font>
      <sz val="11"/>
      <color rgb="FFFF0000"/>
      <name val="Aptos Narrow"/>
      <family val="2"/>
      <scheme val="minor"/>
    </font>
    <font>
      <b/>
      <sz val="11"/>
      <color theme="0"/>
      <name val="Aptos Narrow"/>
      <family val="2"/>
      <scheme val="minor"/>
    </font>
    <font>
      <b/>
      <sz val="14"/>
      <color theme="0"/>
      <name val="Aptos Narrow"/>
      <family val="2"/>
      <scheme val="minor"/>
    </font>
    <font>
      <sz val="14"/>
      <color rgb="FFFFFFFF"/>
      <name val="Arial"/>
      <family val="2"/>
    </font>
    <font>
      <sz val="14"/>
      <color rgb="FF000000"/>
      <name val="Arial"/>
      <family val="2"/>
    </font>
    <font>
      <sz val="14"/>
      <color indexed="8"/>
      <name val="Aptos Narrow"/>
      <family val="2"/>
      <scheme val="minor"/>
    </font>
  </fonts>
  <fills count="17">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3" tint="0.749992370372631"/>
        <bgColor indexed="64"/>
      </patternFill>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bgColor indexed="64"/>
      </patternFill>
    </fill>
    <fill>
      <patternFill patternType="solid">
        <fgColor rgb="FF004846"/>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9" fontId="1" fillId="0" borderId="0" applyFont="0" applyFill="0" applyBorder="0" applyAlignment="0" applyProtection="0"/>
  </cellStyleXfs>
  <cellXfs count="131">
    <xf numFmtId="0" fontId="0" fillId="0" borderId="0" xfId="0"/>
    <xf numFmtId="0" fontId="0" fillId="0" borderId="1" xfId="0" applyBorder="1"/>
    <xf numFmtId="0" fontId="4" fillId="3" borderId="4" xfId="0" applyFont="1" applyFill="1" applyBorder="1"/>
    <xf numFmtId="0" fontId="4" fillId="3" borderId="1" xfId="0" applyFont="1" applyFill="1" applyBorder="1"/>
    <xf numFmtId="0" fontId="0" fillId="3" borderId="0" xfId="0" applyFill="1"/>
    <xf numFmtId="0" fontId="0" fillId="2" borderId="0" xfId="0" applyFill="1"/>
    <xf numFmtId="44" fontId="4" fillId="3" borderId="4" xfId="0" applyNumberFormat="1" applyFont="1" applyFill="1" applyBorder="1" applyAlignment="1">
      <alignment horizontal="center"/>
    </xf>
    <xf numFmtId="0" fontId="9" fillId="2" borderId="1" xfId="0" applyFont="1" applyFill="1" applyBorder="1" applyAlignment="1">
      <alignment horizontal="center"/>
    </xf>
    <xf numFmtId="0" fontId="0" fillId="0" borderId="0" xfId="0" applyAlignment="1">
      <alignment vertical="center"/>
    </xf>
    <xf numFmtId="44" fontId="0" fillId="2" borderId="1" xfId="0" applyNumberFormat="1" applyFill="1" applyBorder="1"/>
    <xf numFmtId="2" fontId="4" fillId="2" borderId="4" xfId="0" applyNumberFormat="1" applyFont="1" applyFill="1" applyBorder="1" applyAlignment="1">
      <alignment horizontal="center"/>
    </xf>
    <xf numFmtId="0" fontId="5" fillId="7"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5" fillId="7" borderId="1" xfId="0" applyFont="1" applyFill="1" applyBorder="1" applyAlignment="1">
      <alignment vertical="center"/>
    </xf>
    <xf numFmtId="0" fontId="5" fillId="7" borderId="1" xfId="0" applyFont="1" applyFill="1" applyBorder="1" applyAlignment="1">
      <alignment horizontal="center" vertical="center" wrapText="1"/>
    </xf>
    <xf numFmtId="0" fontId="5" fillId="7" borderId="1" xfId="0" applyFont="1" applyFill="1" applyBorder="1" applyAlignment="1">
      <alignment horizontal="center" wrapText="1"/>
    </xf>
    <xf numFmtId="0" fontId="12" fillId="8" borderId="1" xfId="0" applyFont="1" applyFill="1" applyBorder="1" applyAlignment="1">
      <alignment horizontal="center" vertical="center"/>
    </xf>
    <xf numFmtId="0" fontId="12" fillId="8" borderId="4" xfId="0" applyFont="1" applyFill="1" applyBorder="1" applyAlignment="1">
      <alignment horizontal="center" vertical="center"/>
    </xf>
    <xf numFmtId="44" fontId="4" fillId="2" borderId="4" xfId="0" applyNumberFormat="1" applyFont="1" applyFill="1" applyBorder="1" applyAlignment="1">
      <alignment horizontal="center"/>
    </xf>
    <xf numFmtId="0" fontId="0" fillId="9" borderId="0" xfId="0" applyFill="1"/>
    <xf numFmtId="0" fontId="2" fillId="9" borderId="0" xfId="0" applyFont="1" applyFill="1"/>
    <xf numFmtId="0" fontId="4" fillId="9" borderId="0" xfId="0" applyFont="1" applyFill="1"/>
    <xf numFmtId="0" fontId="5" fillId="9" borderId="0" xfId="0" applyFont="1" applyFill="1"/>
    <xf numFmtId="0" fontId="0" fillId="9" borderId="0" xfId="0" applyFill="1" applyAlignment="1">
      <alignment vertical="center"/>
    </xf>
    <xf numFmtId="0" fontId="11" fillId="9" borderId="0" xfId="0" applyFont="1" applyFill="1" applyAlignment="1">
      <alignment horizontal="justify" vertical="center"/>
    </xf>
    <xf numFmtId="0" fontId="2" fillId="9" borderId="0" xfId="0" applyFont="1" applyFill="1" applyAlignment="1">
      <alignment horizontal="center"/>
    </xf>
    <xf numFmtId="0" fontId="8" fillId="9" borderId="0" xfId="0" applyFont="1" applyFill="1" applyAlignment="1">
      <alignment horizontal="center"/>
    </xf>
    <xf numFmtId="0" fontId="10" fillId="9" borderId="0" xfId="0" applyFont="1" applyFill="1" applyAlignment="1">
      <alignment horizontal="center" vertical="center" wrapText="1"/>
    </xf>
    <xf numFmtId="44" fontId="4" fillId="9" borderId="0" xfId="0" applyNumberFormat="1" applyFont="1" applyFill="1" applyAlignment="1">
      <alignment horizontal="center"/>
    </xf>
    <xf numFmtId="10" fontId="9" fillId="9" borderId="0" xfId="0" applyNumberFormat="1" applyFont="1" applyFill="1" applyAlignment="1">
      <alignment horizontal="center"/>
    </xf>
    <xf numFmtId="10" fontId="9" fillId="2" borderId="1" xfId="0" applyNumberFormat="1" applyFont="1" applyFill="1" applyBorder="1" applyAlignment="1">
      <alignment horizontal="center"/>
    </xf>
    <xf numFmtId="0" fontId="8" fillId="6" borderId="2" xfId="0" applyFont="1" applyFill="1" applyBorder="1" applyAlignment="1">
      <alignment horizontal="center" vertical="center" wrapText="1"/>
    </xf>
    <xf numFmtId="0" fontId="8" fillId="6" borderId="1" xfId="0" applyFont="1" applyFill="1" applyBorder="1" applyAlignment="1">
      <alignment horizontal="center" vertical="center" wrapText="1"/>
    </xf>
    <xf numFmtId="10" fontId="9" fillId="2" borderId="8" xfId="0" applyNumberFormat="1" applyFont="1" applyFill="1" applyBorder="1" applyAlignment="1">
      <alignment horizontal="center"/>
    </xf>
    <xf numFmtId="0" fontId="10" fillId="6" borderId="1" xfId="0" applyFont="1" applyFill="1" applyBorder="1" applyAlignment="1">
      <alignment horizontal="center" wrapText="1"/>
    </xf>
    <xf numFmtId="0" fontId="2" fillId="0" borderId="1" xfId="0" applyFont="1" applyBorder="1" applyAlignment="1">
      <alignment horizontal="left"/>
    </xf>
    <xf numFmtId="44" fontId="9" fillId="2" borderId="1" xfId="0" applyNumberFormat="1" applyFont="1" applyFill="1" applyBorder="1" applyAlignment="1">
      <alignment horizontal="center"/>
    </xf>
    <xf numFmtId="0" fontId="6" fillId="9" borderId="0" xfId="0" applyFont="1" applyFill="1"/>
    <xf numFmtId="0" fontId="2" fillId="5" borderId="1" xfId="0" applyFont="1" applyFill="1" applyBorder="1" applyAlignment="1">
      <alignment horizontal="right"/>
    </xf>
    <xf numFmtId="10" fontId="4" fillId="2" borderId="1" xfId="0" applyNumberFormat="1" applyFont="1" applyFill="1" applyBorder="1" applyAlignment="1">
      <alignment horizontal="center" vertical="center"/>
    </xf>
    <xf numFmtId="10" fontId="4" fillId="2" borderId="4" xfId="0" applyNumberFormat="1" applyFont="1" applyFill="1" applyBorder="1" applyAlignment="1">
      <alignment horizontal="center" vertical="center"/>
    </xf>
    <xf numFmtId="10" fontId="1" fillId="3" borderId="0" xfId="1" applyNumberFormat="1" applyFont="1" applyFill="1" applyAlignment="1">
      <alignment horizontal="center"/>
    </xf>
    <xf numFmtId="10" fontId="1" fillId="3" borderId="1" xfId="1" applyNumberFormat="1" applyFont="1" applyFill="1" applyBorder="1" applyAlignment="1">
      <alignment horizontal="center" wrapText="1"/>
    </xf>
    <xf numFmtId="0" fontId="0" fillId="9" borderId="0" xfId="0" applyFill="1" applyAlignment="1">
      <alignment wrapText="1"/>
    </xf>
    <xf numFmtId="0" fontId="5" fillId="9" borderId="0" xfId="0" applyFont="1" applyFill="1" applyAlignment="1">
      <alignment horizontal="center" vertical="center"/>
    </xf>
    <xf numFmtId="0" fontId="4" fillId="2" borderId="4" xfId="0" applyFont="1" applyFill="1" applyBorder="1"/>
    <xf numFmtId="0" fontId="4" fillId="2" borderId="1" xfId="0" applyFont="1" applyFill="1" applyBorder="1"/>
    <xf numFmtId="44" fontId="0" fillId="2" borderId="4" xfId="0" applyNumberFormat="1" applyFill="1" applyBorder="1"/>
    <xf numFmtId="0" fontId="5"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vertical="center"/>
    </xf>
    <xf numFmtId="0" fontId="12" fillId="8" borderId="2" xfId="0" applyFont="1" applyFill="1" applyBorder="1" applyAlignment="1">
      <alignment horizontal="center" vertical="center"/>
    </xf>
    <xf numFmtId="10" fontId="9" fillId="11" borderId="1" xfId="0" applyNumberFormat="1" applyFont="1" applyFill="1" applyBorder="1"/>
    <xf numFmtId="0" fontId="9" fillId="9" borderId="0" xfId="0" applyFont="1" applyFill="1"/>
    <xf numFmtId="44" fontId="8" fillId="12" borderId="1" xfId="0" applyNumberFormat="1" applyFont="1" applyFill="1" applyBorder="1"/>
    <xf numFmtId="0" fontId="13" fillId="9" borderId="0" xfId="0" applyFont="1" applyFill="1"/>
    <xf numFmtId="10" fontId="9" fillId="2" borderId="9" xfId="0" applyNumberFormat="1" applyFont="1" applyFill="1" applyBorder="1" applyAlignment="1">
      <alignment horizontal="center"/>
    </xf>
    <xf numFmtId="0" fontId="6" fillId="0" borderId="0" xfId="0" applyFont="1"/>
    <xf numFmtId="0" fontId="0" fillId="9" borderId="0" xfId="0" applyFill="1" applyAlignment="1">
      <alignment horizontal="left"/>
    </xf>
    <xf numFmtId="0" fontId="8" fillId="9" borderId="0" xfId="0" applyFont="1" applyFill="1" applyAlignment="1">
      <alignment horizontal="right"/>
    </xf>
    <xf numFmtId="0" fontId="8" fillId="9" borderId="0" xfId="0" applyFont="1" applyFill="1"/>
    <xf numFmtId="0" fontId="5" fillId="9" borderId="0" xfId="0" applyFont="1" applyFill="1" applyAlignment="1">
      <alignment horizontal="center"/>
    </xf>
    <xf numFmtId="10" fontId="2" fillId="2" borderId="1" xfId="0" applyNumberFormat="1" applyFont="1" applyFill="1" applyBorder="1" applyAlignment="1">
      <alignment horizontal="center"/>
    </xf>
    <xf numFmtId="44" fontId="8" fillId="13" borderId="1" xfId="0" applyNumberFormat="1" applyFont="1" applyFill="1" applyBorder="1" applyAlignment="1">
      <alignment horizontal="center"/>
    </xf>
    <xf numFmtId="10" fontId="8" fillId="13" borderId="8" xfId="0" applyNumberFormat="1" applyFont="1" applyFill="1" applyBorder="1" applyAlignment="1">
      <alignment horizontal="center"/>
    </xf>
    <xf numFmtId="49" fontId="0" fillId="9" borderId="0" xfId="0" applyNumberFormat="1" applyFill="1" applyAlignment="1">
      <alignment horizontal="left" wrapText="1"/>
    </xf>
    <xf numFmtId="0" fontId="0" fillId="14" borderId="0" xfId="0" applyFill="1"/>
    <xf numFmtId="10" fontId="4" fillId="5" borderId="4" xfId="0" applyNumberFormat="1" applyFont="1" applyFill="1" applyBorder="1" applyAlignment="1">
      <alignment horizontal="center" vertical="center"/>
    </xf>
    <xf numFmtId="0" fontId="5" fillId="9" borderId="0" xfId="0" applyFont="1" applyFill="1" applyAlignment="1">
      <alignment horizontal="left"/>
    </xf>
    <xf numFmtId="0" fontId="8" fillId="9" borderId="10" xfId="0" applyFont="1" applyFill="1" applyBorder="1" applyAlignment="1">
      <alignment horizontal="right"/>
    </xf>
    <xf numFmtId="44" fontId="9" fillId="9" borderId="0" xfId="0" applyNumberFormat="1" applyFont="1" applyFill="1"/>
    <xf numFmtId="2" fontId="4" fillId="2" borderId="4" xfId="0" applyNumberFormat="1" applyFont="1" applyFill="1" applyBorder="1"/>
    <xf numFmtId="0" fontId="0" fillId="9" borderId="0" xfId="0" applyFill="1" applyAlignment="1">
      <alignment horizontal="center"/>
    </xf>
    <xf numFmtId="0" fontId="6" fillId="9" borderId="0" xfId="0" applyFont="1" applyFill="1" applyAlignment="1">
      <alignment horizontal="center"/>
    </xf>
    <xf numFmtId="0" fontId="0" fillId="0" borderId="0" xfId="0" applyAlignment="1">
      <alignment horizontal="center"/>
    </xf>
    <xf numFmtId="44" fontId="0" fillId="9" borderId="0" xfId="0" applyNumberFormat="1" applyFill="1"/>
    <xf numFmtId="44" fontId="2" fillId="9" borderId="1" xfId="0" applyNumberFormat="1" applyFont="1" applyFill="1" applyBorder="1" applyAlignment="1">
      <alignment vertical="center"/>
    </xf>
    <xf numFmtId="0" fontId="14" fillId="15" borderId="1" xfId="0" applyFont="1" applyFill="1" applyBorder="1" applyAlignment="1">
      <alignment horizontal="right" vertical="center"/>
    </xf>
    <xf numFmtId="0" fontId="15" fillId="15" borderId="11" xfId="0" applyFont="1" applyFill="1" applyBorder="1"/>
    <xf numFmtId="0" fontId="8" fillId="11" borderId="1" xfId="0" applyFont="1" applyFill="1" applyBorder="1" applyAlignment="1">
      <alignment horizontal="center"/>
    </xf>
    <xf numFmtId="0" fontId="15" fillId="9" borderId="0" xfId="0" applyFont="1" applyFill="1"/>
    <xf numFmtId="0" fontId="8" fillId="0" borderId="0" xfId="0" applyFont="1"/>
    <xf numFmtId="0" fontId="15" fillId="15" borderId="13" xfId="0" applyFont="1" applyFill="1" applyBorder="1" applyAlignment="1">
      <alignment horizontal="center"/>
    </xf>
    <xf numFmtId="0" fontId="8" fillId="7" borderId="1" xfId="0" applyFont="1" applyFill="1" applyBorder="1" applyAlignment="1">
      <alignment horizontal="center"/>
    </xf>
    <xf numFmtId="0" fontId="15" fillId="9" borderId="0" xfId="0" applyFont="1" applyFill="1" applyAlignment="1">
      <alignment horizontal="center"/>
    </xf>
    <xf numFmtId="44" fontId="8" fillId="12" borderId="3" xfId="0" applyNumberFormat="1" applyFont="1" applyFill="1" applyBorder="1"/>
    <xf numFmtId="0" fontId="15" fillId="15" borderId="2" xfId="0" applyFont="1" applyFill="1" applyBorder="1" applyAlignment="1">
      <alignment horizontal="center"/>
    </xf>
    <xf numFmtId="0" fontId="2" fillId="9" borderId="0" xfId="0" applyFont="1" applyFill="1" applyAlignment="1">
      <alignment horizontal="right"/>
    </xf>
    <xf numFmtId="44" fontId="8" fillId="12" borderId="12" xfId="0" applyNumberFormat="1" applyFont="1" applyFill="1" applyBorder="1"/>
    <xf numFmtId="44" fontId="4" fillId="3" borderId="1" xfId="0" applyNumberFormat="1" applyFont="1" applyFill="1" applyBorder="1" applyAlignment="1">
      <alignment horizontal="center"/>
    </xf>
    <xf numFmtId="2" fontId="4" fillId="2" borderId="1" xfId="0" applyNumberFormat="1" applyFont="1" applyFill="1" applyBorder="1" applyAlignment="1">
      <alignment horizontal="center"/>
    </xf>
    <xf numFmtId="44" fontId="4" fillId="2" borderId="1" xfId="0" applyNumberFormat="1" applyFont="1" applyFill="1" applyBorder="1" applyAlignment="1">
      <alignment horizontal="center"/>
    </xf>
    <xf numFmtId="10" fontId="4" fillId="5" borderId="1" xfId="0" applyNumberFormat="1" applyFont="1" applyFill="1" applyBorder="1" applyAlignment="1">
      <alignment horizontal="center" vertical="center"/>
    </xf>
    <xf numFmtId="0" fontId="0" fillId="9" borderId="7" xfId="0" applyFill="1" applyBorder="1"/>
    <xf numFmtId="17" fontId="0" fillId="0" borderId="1" xfId="0" applyNumberFormat="1" applyBorder="1"/>
    <xf numFmtId="164" fontId="4" fillId="2" borderId="4" xfId="0" applyNumberFormat="1" applyFont="1" applyFill="1" applyBorder="1"/>
    <xf numFmtId="164" fontId="4" fillId="2" borderId="6" xfId="0" applyNumberFormat="1" applyFont="1" applyFill="1" applyBorder="1"/>
    <xf numFmtId="164" fontId="4" fillId="2" borderId="4" xfId="0" applyNumberFormat="1" applyFont="1" applyFill="1" applyBorder="1" applyAlignment="1">
      <alignment horizontal="center"/>
    </xf>
    <xf numFmtId="164" fontId="4" fillId="2" borderId="1" xfId="0" applyNumberFormat="1" applyFont="1" applyFill="1" applyBorder="1"/>
    <xf numFmtId="0" fontId="0" fillId="9" borderId="1" xfId="0" applyFill="1" applyBorder="1"/>
    <xf numFmtId="0" fontId="4" fillId="4" borderId="1" xfId="0" applyFont="1" applyFill="1" applyBorder="1"/>
    <xf numFmtId="10" fontId="1" fillId="3" borderId="1" xfId="1" applyNumberFormat="1" applyFont="1" applyFill="1" applyBorder="1" applyAlignment="1">
      <alignment horizontal="center"/>
    </xf>
    <xf numFmtId="0" fontId="16" fillId="16" borderId="14" xfId="0" applyFont="1" applyFill="1" applyBorder="1" applyAlignment="1">
      <alignment vertical="center" wrapText="1"/>
    </xf>
    <xf numFmtId="0" fontId="16" fillId="16" borderId="12" xfId="0" applyFont="1" applyFill="1" applyBorder="1" applyAlignment="1">
      <alignment vertical="center" wrapText="1"/>
    </xf>
    <xf numFmtId="0" fontId="17" fillId="0" borderId="15" xfId="0" applyFont="1" applyBorder="1" applyAlignment="1">
      <alignment vertical="center" wrapText="1"/>
    </xf>
    <xf numFmtId="0" fontId="17" fillId="0" borderId="17" xfId="0" applyFont="1" applyBorder="1" applyAlignment="1">
      <alignment vertical="center" wrapText="1"/>
    </xf>
    <xf numFmtId="0" fontId="17" fillId="0" borderId="15" xfId="0" applyFont="1" applyBorder="1" applyAlignment="1">
      <alignment vertical="top" wrapText="1"/>
    </xf>
    <xf numFmtId="0" fontId="18" fillId="0" borderId="16" xfId="0" applyFont="1" applyBorder="1" applyAlignment="1">
      <alignment vertical="top" wrapText="1"/>
    </xf>
    <xf numFmtId="14" fontId="17" fillId="0" borderId="15" xfId="0" applyNumberFormat="1" applyFont="1" applyBorder="1" applyAlignment="1">
      <alignment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16" xfId="0" applyFont="1" applyBorder="1" applyAlignment="1">
      <alignment vertical="top" wrapText="1"/>
    </xf>
    <xf numFmtId="0" fontId="18" fillId="0" borderId="17" xfId="0" applyFont="1" applyBorder="1" applyAlignment="1">
      <alignment vertical="top" wrapText="1"/>
    </xf>
    <xf numFmtId="0" fontId="0" fillId="9" borderId="0" xfId="0" applyFill="1" applyAlignment="1">
      <alignment horizontal="left"/>
    </xf>
    <xf numFmtId="0" fontId="0" fillId="4" borderId="2" xfId="0" applyFill="1" applyBorder="1" applyAlignment="1">
      <alignment horizontal="center"/>
    </xf>
    <xf numFmtId="0" fontId="0" fillId="4" borderId="5" xfId="0" applyFill="1" applyBorder="1" applyAlignment="1">
      <alignment horizontal="center"/>
    </xf>
    <xf numFmtId="0" fontId="0" fillId="4" borderId="3" xfId="0" applyFill="1" applyBorder="1" applyAlignment="1">
      <alignment horizontal="center"/>
    </xf>
    <xf numFmtId="0" fontId="0" fillId="2" borderId="1" xfId="0" applyFill="1" applyBorder="1" applyAlignment="1">
      <alignment horizontal="center"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0" fillId="4" borderId="1" xfId="0" applyFill="1" applyBorder="1" applyAlignment="1">
      <alignment horizontal="center"/>
    </xf>
    <xf numFmtId="0" fontId="5" fillId="7" borderId="1" xfId="0" applyFont="1" applyFill="1" applyBorder="1" applyAlignment="1">
      <alignment horizontal="center"/>
    </xf>
    <xf numFmtId="0" fontId="10" fillId="10" borderId="2" xfId="0" applyFont="1" applyFill="1" applyBorder="1" applyAlignment="1">
      <alignment horizontal="center" wrapText="1"/>
    </xf>
    <xf numFmtId="0" fontId="10" fillId="10" borderId="3" xfId="0" applyFont="1" applyFill="1" applyBorder="1" applyAlignment="1">
      <alignment horizontal="center" wrapText="1"/>
    </xf>
    <xf numFmtId="9" fontId="0" fillId="2" borderId="8" xfId="0" applyNumberFormat="1" applyFill="1" applyBorder="1" applyAlignment="1">
      <alignment horizontal="center" vertical="center"/>
    </xf>
    <xf numFmtId="9" fontId="0" fillId="2" borderId="7" xfId="0" applyNumberFormat="1" applyFill="1" applyBorder="1" applyAlignment="1">
      <alignment horizontal="center" vertical="center"/>
    </xf>
    <xf numFmtId="9" fontId="0" fillId="2" borderId="4" xfId="0" applyNumberForma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7.png"/><Relationship Id="rId4"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3.png"/><Relationship Id="rId4" Type="http://schemas.openxmlformats.org/officeDocument/2006/relationships/image" Target="../media/image1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0</xdr:row>
      <xdr:rowOff>123825</xdr:rowOff>
    </xdr:from>
    <xdr:to>
      <xdr:col>2</xdr:col>
      <xdr:colOff>1273175</xdr:colOff>
      <xdr:row>4</xdr:row>
      <xdr:rowOff>154940</xdr:rowOff>
    </xdr:to>
    <xdr:pic>
      <xdr:nvPicPr>
        <xdr:cNvPr id="3" name="Picture 2" descr="A logo with text on it&#10;&#10;Description automatically generated">
          <a:extLst>
            <a:ext uri="{FF2B5EF4-FFF2-40B4-BE49-F238E27FC236}">
              <a16:creationId xmlns:a16="http://schemas.microsoft.com/office/drawing/2014/main" id="{D28487DF-D529-2467-F0AE-FF344C7635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675" y="123825"/>
          <a:ext cx="2044700" cy="755015"/>
        </a:xfrm>
        <a:prstGeom prst="rect">
          <a:avLst/>
        </a:prstGeom>
      </xdr:spPr>
    </xdr:pic>
    <xdr:clientData/>
  </xdr:twoCellAnchor>
  <xdr:twoCellAnchor editAs="oneCell">
    <xdr:from>
      <xdr:col>3</xdr:col>
      <xdr:colOff>1447801</xdr:colOff>
      <xdr:row>13</xdr:row>
      <xdr:rowOff>73259</xdr:rowOff>
    </xdr:from>
    <xdr:to>
      <xdr:col>4</xdr:col>
      <xdr:colOff>1368425</xdr:colOff>
      <xdr:row>26</xdr:row>
      <xdr:rowOff>170650</xdr:rowOff>
    </xdr:to>
    <xdr:pic>
      <xdr:nvPicPr>
        <xdr:cNvPr id="4" name="Picture 3">
          <a:extLst>
            <a:ext uri="{FF2B5EF4-FFF2-40B4-BE49-F238E27FC236}">
              <a16:creationId xmlns:a16="http://schemas.microsoft.com/office/drawing/2014/main" id="{EF05B0F1-0D5E-4486-8545-5BC5DFE8586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91126" y="4130909"/>
          <a:ext cx="2501899" cy="24500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66674</xdr:colOff>
      <xdr:row>1</xdr:row>
      <xdr:rowOff>7028</xdr:rowOff>
    </xdr:from>
    <xdr:to>
      <xdr:col>15</xdr:col>
      <xdr:colOff>519547</xdr:colOff>
      <xdr:row>29</xdr:row>
      <xdr:rowOff>136769</xdr:rowOff>
    </xdr:to>
    <xdr:sp macro="" textlink="">
      <xdr:nvSpPr>
        <xdr:cNvPr id="86" name="TextBox 3">
          <a:extLst>
            <a:ext uri="{FF2B5EF4-FFF2-40B4-BE49-F238E27FC236}">
              <a16:creationId xmlns:a16="http://schemas.microsoft.com/office/drawing/2014/main" id="{8663AE61-E1BF-4A9F-0F54-89A8D3699223}"/>
            </a:ext>
          </a:extLst>
        </xdr:cNvPr>
        <xdr:cNvSpPr txBox="1"/>
      </xdr:nvSpPr>
      <xdr:spPr>
        <a:xfrm>
          <a:off x="232751" y="192643"/>
          <a:ext cx="10622642" cy="5624934"/>
        </a:xfrm>
        <a:prstGeom prst="rect">
          <a:avLst/>
        </a:prstGeom>
        <a:solidFill>
          <a:schemeClr val="tx2">
            <a:lumMod val="10000"/>
            <a:lumOff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Instructions for completion:</a:t>
          </a:r>
          <a:r>
            <a:rPr lang="en-GB" sz="1400" b="1" u="none"/>
            <a:t> </a:t>
          </a:r>
          <a:r>
            <a:rPr lang="en-GB" sz="1400" b="1" u="sng">
              <a:solidFill>
                <a:srgbClr val="FF0000"/>
              </a:solidFill>
            </a:rPr>
            <a:t>[Draft - principles in red</a:t>
          </a:r>
          <a:r>
            <a:rPr lang="en-GB" sz="1400" b="1" u="sng" baseline="0">
              <a:solidFill>
                <a:srgbClr val="FF0000"/>
              </a:solidFill>
            </a:rPr>
            <a:t> subject to market review and finalisation</a:t>
          </a:r>
          <a:r>
            <a:rPr lang="en-GB" sz="1400" b="1" u="sng">
              <a:solidFill>
                <a:srgbClr val="FF0000"/>
              </a:solidFill>
            </a:rPr>
            <a:t>]</a:t>
          </a:r>
          <a:r>
            <a:rPr lang="en-GB" sz="1400" u="sng"/>
            <a:t>:</a:t>
          </a:r>
        </a:p>
        <a:p>
          <a:pPr marL="228600" indent="-228600">
            <a:buFont typeface="+mj-lt"/>
            <a:buAutoNum type="arabicPeriod"/>
          </a:pPr>
          <a:r>
            <a:rPr lang="en-GB" sz="1100"/>
            <a:t>Bidders are required to </a:t>
          </a:r>
          <a:r>
            <a:rPr lang="en-GB" sz="1100" b="1"/>
            <a:t>complete Tabs 1,</a:t>
          </a:r>
          <a:r>
            <a:rPr lang="en-GB" sz="1100" b="1" baseline="0"/>
            <a:t> </a:t>
          </a:r>
          <a:r>
            <a:rPr lang="en-GB" sz="1100" b="1"/>
            <a:t>3 and 4</a:t>
          </a:r>
          <a:r>
            <a:rPr lang="en-GB" sz="1100" b="1" baseline="0"/>
            <a:t> (colour coded green) </a:t>
          </a:r>
          <a:r>
            <a:rPr lang="en-GB" sz="1100" baseline="0"/>
            <a:t>to submit a compliant response. </a:t>
          </a:r>
        </a:p>
        <a:p>
          <a:pPr marL="228600" indent="-228600">
            <a:buFont typeface="+mj-lt"/>
            <a:buAutoNum type="arabicPeriod"/>
          </a:pPr>
          <a:r>
            <a:rPr lang="en-GB" sz="1100" baseline="0"/>
            <a:t>Cells on tabs 1, 3 and 4 are colour-coded to indicate which are to be completed by </a:t>
          </a:r>
          <a:r>
            <a:rPr lang="en-GB" sz="1100" b="0" baseline="0"/>
            <a:t>B</a:t>
          </a:r>
          <a:r>
            <a:rPr lang="en-GB" sz="1100" baseline="0"/>
            <a:t>idders and which are locked/not for editing. </a:t>
          </a:r>
          <a:r>
            <a:rPr lang="en-GB" sz="1100" b="0" i="0" u="none" strike="noStrike">
              <a:solidFill>
                <a:schemeClr val="dk1"/>
              </a:solidFill>
              <a:effectLst/>
              <a:latin typeface="+mn-lt"/>
              <a:ea typeface="+mn-ea"/>
              <a:cs typeface="+mn-cs"/>
            </a:rPr>
            <a:t> </a:t>
          </a:r>
          <a:r>
            <a:rPr lang="en-GB"/>
            <a:t> </a:t>
          </a:r>
        </a:p>
        <a:p>
          <a:pPr marL="228600" indent="-228600">
            <a:buFont typeface="+mj-lt"/>
            <a:buAutoNum type="arabicPeriod"/>
          </a:pPr>
          <a:r>
            <a:rPr lang="en-GB" sz="1100" baseline="0"/>
            <a:t>Bidders must provide all requested information on all resources to be used to deliver Task 0 &amp; 1 i.e. names, grades, salaries in </a:t>
          </a:r>
          <a:r>
            <a:rPr lang="en-GB" sz="1100" b="0" u="sng" baseline="0">
              <a:solidFill>
                <a:schemeClr val="dk1"/>
              </a:solidFill>
              <a:effectLst/>
              <a:latin typeface="+mn-lt"/>
              <a:ea typeface="+mn-ea"/>
              <a:cs typeface="+mn-cs"/>
            </a:rPr>
            <a:t>Tab '3. Task 0 +1' </a:t>
          </a:r>
          <a:r>
            <a:rPr lang="en-GB" sz="1100" baseline="0"/>
            <a:t>.</a:t>
          </a:r>
        </a:p>
        <a:p>
          <a:pPr marL="228600" indent="-228600">
            <a:buFont typeface="+mj-lt"/>
            <a:buAutoNum type="arabicPeriod"/>
          </a:pPr>
          <a:r>
            <a:rPr lang="en-GB" sz="1100" b="0" u="none" baseline="0"/>
            <a:t>Roles have been pre-populated in line with the scope of Tasks 0 &amp; 1, please refer to the scope of works (</a:t>
          </a:r>
          <a:r>
            <a:rPr lang="en-GB" sz="1100" b="0" u="none" baseline="0">
              <a:solidFill>
                <a:srgbClr val="FF0000"/>
              </a:solidFill>
            </a:rPr>
            <a:t>Appendix X</a:t>
          </a:r>
          <a:r>
            <a:rPr lang="en-GB" sz="1100" b="0" u="none" baseline="0"/>
            <a:t>) for these Tasks before completing the template.</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GB" sz="1100" baseline="0">
              <a:solidFill>
                <a:schemeClr val="dk1"/>
              </a:solidFill>
              <a:effectLst/>
              <a:latin typeface="+mn-lt"/>
              <a:ea typeface="+mn-ea"/>
              <a:cs typeface="+mn-cs"/>
            </a:rPr>
            <a:t>Base Salary is the only cost item to be provided by Bidders on Tab '3 Task 0 &amp; 1', all other costs should be factored into Overhead &amp; Profit (OH&amp;P), an outline of these types of costs is included on Tab 4. </a:t>
          </a:r>
          <a:endParaRPr lang="en-GB" sz="1100">
            <a:effectLst/>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GB" sz="1100" b="0" baseline="0">
              <a:solidFill>
                <a:schemeClr val="dk1"/>
              </a:solidFill>
              <a:effectLst/>
              <a:latin typeface="+mn-lt"/>
              <a:ea typeface="+mn-ea"/>
              <a:cs typeface="+mn-cs"/>
            </a:rPr>
            <a:t>Values in </a:t>
          </a:r>
          <a:r>
            <a:rPr lang="en-GB" sz="1100" b="0" u="sng" baseline="0">
              <a:solidFill>
                <a:schemeClr val="dk1"/>
              </a:solidFill>
              <a:effectLst/>
              <a:latin typeface="+mn-lt"/>
              <a:ea typeface="+mn-ea"/>
              <a:cs typeface="+mn-cs"/>
            </a:rPr>
            <a:t>Columns K &amp; L  of tab '3. Task 0 +1' </a:t>
          </a:r>
          <a:r>
            <a:rPr lang="en-GB" sz="1100" b="0" baseline="0">
              <a:solidFill>
                <a:schemeClr val="dk1"/>
              </a:solidFill>
              <a:effectLst/>
              <a:latin typeface="+mn-lt"/>
              <a:ea typeface="+mn-ea"/>
              <a:cs typeface="+mn-cs"/>
            </a:rPr>
            <a:t>will auto-populate based on %s provided on '</a:t>
          </a:r>
          <a:r>
            <a:rPr lang="en-GB" sz="1100" b="0" u="sng" baseline="0">
              <a:solidFill>
                <a:schemeClr val="dk1"/>
              </a:solidFill>
              <a:effectLst/>
              <a:latin typeface="+mn-lt"/>
              <a:ea typeface="+mn-ea"/>
              <a:cs typeface="+mn-cs"/>
            </a:rPr>
            <a:t>4. Management Fee Proposal'.</a:t>
          </a:r>
          <a:r>
            <a:rPr lang="en-GB" sz="1100" b="0" u="none" baseline="0">
              <a:solidFill>
                <a:schemeClr val="dk1"/>
              </a:solidFill>
              <a:effectLst/>
              <a:latin typeface="+mn-lt"/>
              <a:ea typeface="+mn-ea"/>
              <a:cs typeface="+mn-cs"/>
            </a:rPr>
            <a:t> The </a:t>
          </a:r>
          <a:r>
            <a:rPr lang="en-GB" sz="1100" b="0" baseline="0">
              <a:solidFill>
                <a:schemeClr val="dk1"/>
              </a:solidFill>
              <a:effectLst/>
              <a:latin typeface="+mn-lt"/>
              <a:ea typeface="+mn-ea"/>
              <a:cs typeface="+mn-cs"/>
            </a:rPr>
            <a:t>same OH&amp;P % will apply to all resources automatically. </a:t>
          </a:r>
          <a:endParaRPr lang="en-GB" sz="1100">
            <a:effectLst/>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GB" sz="1100" b="0" baseline="0">
              <a:solidFill>
                <a:schemeClr val="dk1"/>
              </a:solidFill>
              <a:effectLst/>
              <a:latin typeface="+mn-lt"/>
              <a:ea typeface="+mn-ea"/>
              <a:cs typeface="+mn-cs"/>
            </a:rPr>
            <a:t>Overhead and Profit values submitted to construct the '</a:t>
          </a:r>
          <a:r>
            <a:rPr lang="en-GB" sz="1100" b="0" u="sng" baseline="0">
              <a:solidFill>
                <a:schemeClr val="dk1"/>
              </a:solidFill>
              <a:effectLst/>
              <a:latin typeface="+mn-lt"/>
              <a:ea typeface="+mn-ea"/>
              <a:cs typeface="+mn-cs"/>
            </a:rPr>
            <a:t>4. Management Fee Proposal'</a:t>
          </a:r>
          <a:r>
            <a:rPr lang="en-GB" sz="1100" b="1" u="none" baseline="0">
              <a:solidFill>
                <a:schemeClr val="dk1"/>
              </a:solidFill>
              <a:effectLst/>
              <a:latin typeface="+mn-lt"/>
              <a:ea typeface="+mn-ea"/>
              <a:cs typeface="+mn-cs"/>
            </a:rPr>
            <a:t> </a:t>
          </a:r>
          <a:r>
            <a:rPr lang="en-GB" sz="1100" b="0" u="none" baseline="0">
              <a:solidFill>
                <a:schemeClr val="dk1"/>
              </a:solidFill>
              <a:effectLst/>
              <a:latin typeface="+mn-lt"/>
              <a:ea typeface="+mn-ea"/>
              <a:cs typeface="+mn-cs"/>
            </a:rPr>
            <a:t>can be be submitted up to 2 decimal places, i.e. 7.75%, 8.25%. </a:t>
          </a:r>
          <a:r>
            <a:rPr lang="en-GB" sz="1100">
              <a:solidFill>
                <a:schemeClr val="dk1"/>
              </a:solidFill>
              <a:effectLst/>
              <a:latin typeface="+mn-lt"/>
              <a:ea typeface="+mn-ea"/>
              <a:cs typeface="+mn-cs"/>
            </a:rPr>
            <a:t>Bidders are to review the instructions and assumptions provided on the </a:t>
          </a:r>
          <a:r>
            <a:rPr lang="en-GB" sz="1100" u="sng">
              <a:solidFill>
                <a:schemeClr val="dk1"/>
              </a:solidFill>
              <a:effectLst/>
              <a:latin typeface="+mn-lt"/>
              <a:ea typeface="+mn-ea"/>
              <a:cs typeface="+mn-cs"/>
            </a:rPr>
            <a:t>'4. Management Fee Proposal</a:t>
          </a:r>
          <a:r>
            <a:rPr lang="en-GB" sz="1100">
              <a:solidFill>
                <a:schemeClr val="dk1"/>
              </a:solidFill>
              <a:effectLst/>
              <a:latin typeface="+mn-lt"/>
              <a:ea typeface="+mn-ea"/>
              <a:cs typeface="+mn-cs"/>
            </a:rPr>
            <a:t>'</a:t>
          </a:r>
          <a:r>
            <a:rPr lang="en-GB" sz="1100" baseline="0">
              <a:solidFill>
                <a:schemeClr val="dk1"/>
              </a:solidFill>
              <a:effectLst/>
              <a:latin typeface="+mn-lt"/>
              <a:ea typeface="+mn-ea"/>
              <a:cs typeface="+mn-cs"/>
            </a:rPr>
            <a:t> tab, to structure their proposal.</a:t>
          </a:r>
          <a:r>
            <a:rPr lang="en-GB" sz="1100">
              <a:solidFill>
                <a:schemeClr val="dk1"/>
              </a:solidFill>
              <a:effectLst/>
              <a:latin typeface="+mn-lt"/>
              <a:ea typeface="+mn-ea"/>
              <a:cs typeface="+mn-cs"/>
            </a:rPr>
            <a:t> </a:t>
          </a:r>
          <a:endParaRPr lang="en-GB" sz="1100">
            <a:effectLst/>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GB" sz="1100" b="0" u="none" baseline="0">
              <a:solidFill>
                <a:sysClr val="windowText" lastClr="000000"/>
              </a:solidFill>
              <a:effectLst/>
              <a:latin typeface="+mn-lt"/>
              <a:ea typeface="+mn-ea"/>
              <a:cs typeface="+mn-cs"/>
            </a:rPr>
            <a:t>A maximum relative cap will apply to Bidders total Task 0 &amp; 1 price which will be 2x the lowest Bidders price (lowest technically acceptable priced bid that meets the stipulated Technical Evaluation thresholds). Bidders proposed fee must be below this cap.</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GB" sz="1100" b="0" u="none" baseline="0">
              <a:solidFill>
                <a:sysClr val="windowText" lastClr="000000"/>
              </a:solidFill>
              <a:effectLst/>
              <a:latin typeface="+mn-lt"/>
              <a:ea typeface="+mn-ea"/>
              <a:cs typeface="+mn-cs"/>
            </a:rPr>
            <a:t>A maximum relative cap of 2x the lowest technically acceptable Bidder's total Management Fee (incorporating overhead and profit %s). Bidders proposed fee must be below the cap.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GB" sz="1100" b="0" u="none" baseline="0">
              <a:solidFill>
                <a:sysClr val="windowText" lastClr="000000"/>
              </a:solidFill>
              <a:effectLst/>
              <a:latin typeface="+mn-lt"/>
              <a:ea typeface="+mn-ea"/>
              <a:cs typeface="+mn-cs"/>
            </a:rPr>
            <a:t>Proposals which exceed any of the stated absolute or relative caps will receive a score of zero % (out of 20%) for the commercial evaluation.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GB" sz="1100" b="0" u="none" baseline="0">
              <a:solidFill>
                <a:schemeClr val="dk1"/>
              </a:solidFill>
              <a:effectLst/>
              <a:latin typeface="+mn-lt"/>
              <a:ea typeface="+mn-ea"/>
              <a:cs typeface="+mn-cs"/>
            </a:rPr>
            <a:t>Where it is proposed to use a subcontractor to deliver to deliver any of the roles in Task 0 &amp; 1, please note that the overhead % for any subcontracted resources must be amended to zero (0.00%). Only a Sub- Contract Profit % uplift is permitted for subcontracted resources.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Named resources identified for Task 0 &amp; 1 are to be fixed.</a:t>
          </a:r>
          <a:r>
            <a:rPr lang="en-GB" sz="1100" baseline="0">
              <a:solidFill>
                <a:schemeClr val="dk1"/>
              </a:solidFill>
              <a:effectLst/>
              <a:latin typeface="+mn-lt"/>
              <a:ea typeface="+mn-ea"/>
              <a:cs typeface="+mn-cs"/>
            </a:rPr>
            <a:t> Any changes to proposed resources will be subject to NWS approval and must be of equivalent or higher experience and capability.</a:t>
          </a:r>
          <a:endParaRPr lang="en-GB" sz="1100">
            <a:effectLst/>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GB" sz="1100" b="0" baseline="0">
              <a:solidFill>
                <a:schemeClr val="dk1"/>
              </a:solidFill>
              <a:effectLst/>
              <a:latin typeface="+mn-lt"/>
              <a:ea typeface="+mn-ea"/>
              <a:cs typeface="+mn-cs"/>
            </a:rPr>
            <a:t>Prices are to be exclusive of UK Value Added Tax (VAT).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GB" sz="1100" b="0" baseline="0">
              <a:solidFill>
                <a:schemeClr val="dk1"/>
              </a:solidFill>
              <a:effectLst/>
              <a:latin typeface="+mn-lt"/>
              <a:ea typeface="+mn-ea"/>
              <a:cs typeface="+mn-cs"/>
            </a:rPr>
            <a:t>All prices submitted must be in British Pounds Sterling (£), with any exchange rate risk to be incorporated within Bidder's OH&amp;P proposal.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GB" sz="1100" b="0" baseline="0">
              <a:solidFill>
                <a:schemeClr val="dk1"/>
              </a:solidFill>
              <a:effectLst/>
              <a:latin typeface="+mn-lt"/>
              <a:ea typeface="+mn-ea"/>
              <a:cs typeface="+mn-cs"/>
            </a:rPr>
            <a:t>Where a Bidder is international and converts prices to British Pounds Sterling, they are required to state the exchange rate used in the table below (for information only).  Bidders must state the applicable rate taken from XE.com </a:t>
          </a:r>
          <a:r>
            <a:rPr lang="en-GB" sz="1100" b="1" baseline="0">
              <a:solidFill>
                <a:schemeClr val="dk1"/>
              </a:solidFill>
              <a:effectLst/>
              <a:latin typeface="+mn-lt"/>
              <a:ea typeface="+mn-ea"/>
              <a:cs typeface="+mn-cs"/>
            </a:rPr>
            <a:t>5 working days </a:t>
          </a:r>
          <a:r>
            <a:rPr lang="en-GB" sz="1100" b="0" baseline="0">
              <a:solidFill>
                <a:schemeClr val="dk1"/>
              </a:solidFill>
              <a:effectLst/>
              <a:latin typeface="+mn-lt"/>
              <a:ea typeface="+mn-ea"/>
              <a:cs typeface="+mn-cs"/>
            </a:rPr>
            <a:t>prior to the bid submission deadline.</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GB" sz="1100" b="0" baseline="0">
              <a:solidFill>
                <a:schemeClr val="dk1"/>
              </a:solidFill>
              <a:effectLst/>
              <a:latin typeface="+mn-lt"/>
              <a:ea typeface="+mn-ea"/>
              <a:cs typeface="+mn-cs"/>
            </a:rPr>
            <a:t>Task 1 are rates that will be used for these roles as part of the contract.  Task 1 will be utilised for a comparison purpose only.  The bidder will set out their vision and the staff they belive are actually required to undertake this task within the Technical question.</a:t>
          </a:r>
          <a:endParaRPr lang="en-GB">
            <a:effectLst/>
          </a:endParaRPr>
        </a:p>
        <a:p>
          <a:pPr marL="0" indent="0">
            <a:buFontTx/>
            <a:buNone/>
          </a:pPr>
          <a:r>
            <a:rPr lang="en-GB" sz="1400" b="1" u="sng" baseline="0">
              <a:solidFill>
                <a:schemeClr val="dk1"/>
              </a:solidFill>
              <a:effectLst/>
              <a:latin typeface="+mn-lt"/>
              <a:ea typeface="+mn-ea"/>
              <a:cs typeface="+mn-cs"/>
            </a:rPr>
            <a:t>Assumptions: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solidFill>
                <a:schemeClr val="dk1"/>
              </a:solidFill>
              <a:effectLst/>
              <a:latin typeface="+mn-lt"/>
              <a:ea typeface="+mn-ea"/>
              <a:cs typeface="+mn-cs"/>
            </a:rPr>
            <a:t>Tasks 0 &amp; 1 working location would be in Consultants’ own office, with further Tasks being subject to agreement based on the nature of the Task Order.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solidFill>
                <a:schemeClr val="dk1"/>
              </a:solidFill>
              <a:effectLst/>
              <a:latin typeface="+mn-lt"/>
              <a:ea typeface="+mn-ea"/>
              <a:cs typeface="+mn-cs"/>
            </a:rPr>
            <a:t>Task 0 &amp; 1 resourcing schedule assumes an 8 hour working day (exc. breaks) / 40 hour working week (exc. Breaks) / 1,850 hours per year.</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baseline="0">
              <a:solidFill>
                <a:schemeClr val="dk1"/>
              </a:solidFill>
              <a:effectLst/>
              <a:latin typeface="+mn-lt"/>
              <a:ea typeface="+mn-ea"/>
              <a:cs typeface="+mn-cs"/>
            </a:rPr>
            <a:t>All costs related to proposed individuals as resources for Task 0 &amp; 1 that are located overseas and would need to relocate, must be incorpoated into Bidders proposed Management Fee % (Tab 4). </a:t>
          </a:r>
          <a:endParaRPr lang="en-GB" sz="1100">
            <a:effectLst/>
          </a:endParaRPr>
        </a:p>
        <a:p>
          <a:pPr marL="171450" indent="-171450">
            <a:buFont typeface="Arial" panose="020B0604020202020204" pitchFamily="34" charset="0"/>
            <a:buChar char="•"/>
          </a:pPr>
          <a:r>
            <a:rPr lang="en-GB" sz="1100">
              <a:solidFill>
                <a:schemeClr val="dk1"/>
              </a:solidFill>
              <a:effectLst/>
              <a:latin typeface="+mn-lt"/>
              <a:ea typeface="+mn-ea"/>
              <a:cs typeface="+mn-cs"/>
            </a:rPr>
            <a:t>Any Offshore working allowance applied to an employee's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remuneration will be treated as an expense subjetct</a:t>
          </a:r>
          <a:r>
            <a:rPr lang="en-GB" sz="1100" baseline="0">
              <a:solidFill>
                <a:schemeClr val="dk1"/>
              </a:solidFill>
              <a:effectLst/>
              <a:latin typeface="+mn-lt"/>
              <a:ea typeface="+mn-ea"/>
              <a:cs typeface="+mn-cs"/>
            </a:rPr>
            <a:t> to maximum limit set by NWS</a:t>
          </a:r>
          <a:r>
            <a:rPr lang="en-GB" sz="1100">
              <a:solidFill>
                <a:schemeClr val="dk1"/>
              </a:solidFill>
              <a:effectLst/>
              <a:latin typeface="+mn-lt"/>
              <a:ea typeface="+mn-ea"/>
              <a:cs typeface="+mn-cs"/>
            </a:rPr>
            <a:t>.</a:t>
          </a:r>
          <a:r>
            <a:rPr lang="en-GB" sz="1100" baseline="0">
              <a:solidFill>
                <a:schemeClr val="dk1"/>
              </a:solidFill>
              <a:effectLst/>
              <a:latin typeface="+mn-lt"/>
              <a:ea typeface="+mn-ea"/>
              <a:cs typeface="+mn-cs"/>
            </a:rPr>
            <a:t> </a:t>
          </a:r>
        </a:p>
        <a:p>
          <a:pPr marL="171450" indent="-171450" eaLnBrk="1" fontAlgn="auto" latinLnBrk="0" hangingPunct="1">
            <a:buFont typeface="Arial" panose="020B0604020202020204" pitchFamily="34" charset="0"/>
            <a:buChar char="•"/>
          </a:pPr>
          <a:r>
            <a:rPr lang="en-GB" sz="1100" b="0" baseline="0">
              <a:solidFill>
                <a:schemeClr val="dk1"/>
              </a:solidFill>
              <a:effectLst/>
              <a:latin typeface="+mn-lt"/>
              <a:ea typeface="+mn-ea"/>
              <a:cs typeface="+mn-cs"/>
            </a:rPr>
            <a:t>Any queries relating to this pricing template should be raised via a clarification request.</a:t>
          </a:r>
          <a:endParaRPr lang="en-GB" sz="1100">
            <a:effectLst/>
          </a:endParaRPr>
        </a:p>
      </xdr:txBody>
    </xdr:sp>
    <xdr:clientData/>
  </xdr:twoCellAnchor>
  <xdr:twoCellAnchor editAs="oneCell">
    <xdr:from>
      <xdr:col>16</xdr:col>
      <xdr:colOff>266699</xdr:colOff>
      <xdr:row>6</xdr:row>
      <xdr:rowOff>76200</xdr:rowOff>
    </xdr:from>
    <xdr:to>
      <xdr:col>25</xdr:col>
      <xdr:colOff>123664</xdr:colOff>
      <xdr:row>28</xdr:row>
      <xdr:rowOff>390525</xdr:rowOff>
    </xdr:to>
    <xdr:pic>
      <xdr:nvPicPr>
        <xdr:cNvPr id="2" name="Picture 1">
          <a:extLst>
            <a:ext uri="{FF2B5EF4-FFF2-40B4-BE49-F238E27FC236}">
              <a16:creationId xmlns:a16="http://schemas.microsoft.com/office/drawing/2014/main" id="{E1C905E1-568D-47AB-85BF-4B89C827AA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58574" y="1162050"/>
          <a:ext cx="4381340" cy="4295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355022</xdr:colOff>
      <xdr:row>4</xdr:row>
      <xdr:rowOff>103909</xdr:rowOff>
    </xdr:from>
    <xdr:to>
      <xdr:col>7</xdr:col>
      <xdr:colOff>43223</xdr:colOff>
      <xdr:row>14</xdr:row>
      <xdr:rowOff>132550</xdr:rowOff>
    </xdr:to>
    <xdr:pic>
      <xdr:nvPicPr>
        <xdr:cNvPr id="2" name="Picture 1">
          <a:extLst>
            <a:ext uri="{FF2B5EF4-FFF2-40B4-BE49-F238E27FC236}">
              <a16:creationId xmlns:a16="http://schemas.microsoft.com/office/drawing/2014/main" id="{797F12AE-CF1E-4E44-968C-57983FAD29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30636" y="839932"/>
          <a:ext cx="2372519" cy="2323300"/>
        </a:xfrm>
        <a:prstGeom prst="rect">
          <a:avLst/>
        </a:prstGeom>
      </xdr:spPr>
    </xdr:pic>
    <xdr:clientData/>
  </xdr:twoCellAnchor>
  <xdr:twoCellAnchor editAs="oneCell">
    <xdr:from>
      <xdr:col>2</xdr:col>
      <xdr:colOff>225137</xdr:colOff>
      <xdr:row>17</xdr:row>
      <xdr:rowOff>34636</xdr:rowOff>
    </xdr:from>
    <xdr:to>
      <xdr:col>3</xdr:col>
      <xdr:colOff>1307451</xdr:colOff>
      <xdr:row>29</xdr:row>
      <xdr:rowOff>175846</xdr:rowOff>
    </xdr:to>
    <xdr:pic>
      <xdr:nvPicPr>
        <xdr:cNvPr id="3" name="Picture 2">
          <a:extLst>
            <a:ext uri="{FF2B5EF4-FFF2-40B4-BE49-F238E27FC236}">
              <a16:creationId xmlns:a16="http://schemas.microsoft.com/office/drawing/2014/main" id="{D1F586BC-A49F-4794-B376-3534D6788D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7182" y="3991841"/>
          <a:ext cx="2372519" cy="2323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xdr:colOff>
      <xdr:row>1</xdr:row>
      <xdr:rowOff>0</xdr:rowOff>
    </xdr:from>
    <xdr:to>
      <xdr:col>7</xdr:col>
      <xdr:colOff>1</xdr:colOff>
      <xdr:row>11</xdr:row>
      <xdr:rowOff>105563</xdr:rowOff>
    </xdr:to>
    <xdr:pic>
      <xdr:nvPicPr>
        <xdr:cNvPr id="3" name="Picture 2">
          <a:extLst>
            <a:ext uri="{FF2B5EF4-FFF2-40B4-BE49-F238E27FC236}">
              <a16:creationId xmlns:a16="http://schemas.microsoft.com/office/drawing/2014/main" id="{F1E10602-2A0B-5E7C-88CB-DF7D49EB98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84407" y="178594"/>
          <a:ext cx="2369344" cy="2323300"/>
        </a:xfrm>
        <a:prstGeom prst="rect">
          <a:avLst/>
        </a:prstGeom>
      </xdr:spPr>
    </xdr:pic>
    <xdr:clientData/>
  </xdr:twoCellAnchor>
  <xdr:twoCellAnchor editAs="oneCell">
    <xdr:from>
      <xdr:col>9</xdr:col>
      <xdr:colOff>675481</xdr:colOff>
      <xdr:row>0</xdr:row>
      <xdr:rowOff>139699</xdr:rowOff>
    </xdr:from>
    <xdr:to>
      <xdr:col>12</xdr:col>
      <xdr:colOff>21596</xdr:colOff>
      <xdr:row>11</xdr:row>
      <xdr:rowOff>146049</xdr:rowOff>
    </xdr:to>
    <xdr:pic>
      <xdr:nvPicPr>
        <xdr:cNvPr id="5" name="Picture 4">
          <a:extLst>
            <a:ext uri="{FF2B5EF4-FFF2-40B4-BE49-F238E27FC236}">
              <a16:creationId xmlns:a16="http://schemas.microsoft.com/office/drawing/2014/main" id="{3E9CA3BD-EAAC-4FFA-916A-E63BB899D2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41387" y="139699"/>
          <a:ext cx="2453647" cy="2396331"/>
        </a:xfrm>
        <a:prstGeom prst="rect">
          <a:avLst/>
        </a:prstGeom>
      </xdr:spPr>
    </xdr:pic>
    <xdr:clientData/>
  </xdr:twoCellAnchor>
  <xdr:twoCellAnchor editAs="oneCell">
    <xdr:from>
      <xdr:col>4</xdr:col>
      <xdr:colOff>1309688</xdr:colOff>
      <xdr:row>27</xdr:row>
      <xdr:rowOff>65759</xdr:rowOff>
    </xdr:from>
    <xdr:to>
      <xdr:col>5</xdr:col>
      <xdr:colOff>1437482</xdr:colOff>
      <xdr:row>33</xdr:row>
      <xdr:rowOff>180175</xdr:rowOff>
    </xdr:to>
    <xdr:pic>
      <xdr:nvPicPr>
        <xdr:cNvPr id="6" name="Picture 5">
          <a:extLst>
            <a:ext uri="{FF2B5EF4-FFF2-40B4-BE49-F238E27FC236}">
              <a16:creationId xmlns:a16="http://schemas.microsoft.com/office/drawing/2014/main" id="{117F7A50-467D-441A-889C-E0150656C2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60594" y="6840415"/>
          <a:ext cx="1464469" cy="1432835"/>
        </a:xfrm>
        <a:prstGeom prst="rect">
          <a:avLst/>
        </a:prstGeom>
      </xdr:spPr>
    </xdr:pic>
    <xdr:clientData/>
  </xdr:twoCellAnchor>
  <xdr:twoCellAnchor editAs="oneCell">
    <xdr:from>
      <xdr:col>10</xdr:col>
      <xdr:colOff>250032</xdr:colOff>
      <xdr:row>27</xdr:row>
      <xdr:rowOff>85703</xdr:rowOff>
    </xdr:from>
    <xdr:to>
      <xdr:col>11</xdr:col>
      <xdr:colOff>715812</xdr:colOff>
      <xdr:row>33</xdr:row>
      <xdr:rowOff>228599</xdr:rowOff>
    </xdr:to>
    <xdr:pic>
      <xdr:nvPicPr>
        <xdr:cNvPr id="7" name="Picture 6">
          <a:extLst>
            <a:ext uri="{FF2B5EF4-FFF2-40B4-BE49-F238E27FC236}">
              <a16:creationId xmlns:a16="http://schemas.microsoft.com/office/drawing/2014/main" id="{266B2433-3EC7-4036-8A7C-1E227504DD9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275595" y="6860359"/>
          <a:ext cx="1504798" cy="14740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13</xdr:row>
      <xdr:rowOff>1</xdr:rowOff>
    </xdr:from>
    <xdr:to>
      <xdr:col>12</xdr:col>
      <xdr:colOff>309564</xdr:colOff>
      <xdr:row>62</xdr:row>
      <xdr:rowOff>15875</xdr:rowOff>
    </xdr:to>
    <xdr:sp macro="" textlink="">
      <xdr:nvSpPr>
        <xdr:cNvPr id="389" name="TextBox 2">
          <a:extLst>
            <a:ext uri="{FF2B5EF4-FFF2-40B4-BE49-F238E27FC236}">
              <a16:creationId xmlns:a16="http://schemas.microsoft.com/office/drawing/2014/main" id="{5AF8BE30-CD87-4689-9891-4ADB2A1D8016}"/>
            </a:ext>
          </a:extLst>
        </xdr:cNvPr>
        <xdr:cNvSpPr txBox="1"/>
      </xdr:nvSpPr>
      <xdr:spPr>
        <a:xfrm>
          <a:off x="158751" y="2373314"/>
          <a:ext cx="9501188" cy="9564686"/>
        </a:xfrm>
        <a:prstGeom prst="rect">
          <a:avLst/>
        </a:prstGeom>
        <a:solidFill>
          <a:schemeClr val="tx2">
            <a:lumMod val="10000"/>
            <a:lumOff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GB" sz="1100" b="1" i="0">
              <a:solidFill>
                <a:schemeClr val="dk1"/>
              </a:solidFill>
              <a:effectLst/>
              <a:latin typeface="+mn-lt"/>
              <a:ea typeface="+mn-ea"/>
              <a:cs typeface="+mn-cs"/>
            </a:rPr>
            <a:t>Cost Allocation Matrix </a:t>
          </a:r>
          <a:r>
            <a:rPr lang="en-GB" sz="1100" b="1" i="0">
              <a:solidFill>
                <a:srgbClr val="FF0000"/>
              </a:solidFill>
              <a:effectLst/>
              <a:latin typeface="+mn-lt"/>
              <a:ea typeface="+mn-ea"/>
              <a:cs typeface="+mn-cs"/>
            </a:rPr>
            <a:t>[Draft - Subject to</a:t>
          </a:r>
          <a:r>
            <a:rPr lang="en-GB" sz="1100" b="1" i="0" baseline="0">
              <a:solidFill>
                <a:srgbClr val="FF0000"/>
              </a:solidFill>
              <a:effectLst/>
              <a:latin typeface="+mn-lt"/>
              <a:ea typeface="+mn-ea"/>
              <a:cs typeface="+mn-cs"/>
            </a:rPr>
            <a:t> market comment &amp; Finalisation</a:t>
          </a:r>
          <a:r>
            <a:rPr lang="en-GB" sz="1100" b="1" i="0">
              <a:solidFill>
                <a:srgbClr val="FF0000"/>
              </a:solidFill>
              <a:effectLst/>
              <a:latin typeface="+mn-lt"/>
              <a:ea typeface="+mn-ea"/>
              <a:cs typeface="+mn-cs"/>
            </a:rPr>
            <a:t>]:</a:t>
          </a:r>
          <a:r>
            <a:rPr lang="en-GB" sz="1100" b="1" i="0" baseline="0">
              <a:solidFill>
                <a:srgbClr val="FF0000"/>
              </a:solidFill>
              <a:effectLst/>
              <a:latin typeface="+mn-lt"/>
              <a:ea typeface="+mn-ea"/>
              <a:cs typeface="+mn-cs"/>
            </a:rPr>
            <a:t> </a:t>
          </a:r>
        </a:p>
        <a:p>
          <a:pPr rtl="0"/>
          <a:endParaRPr lang="en-GB" sz="1100" b="1" i="0" baseline="0">
            <a:solidFill>
              <a:schemeClr val="dk1"/>
            </a:solidFill>
            <a:effectLst/>
            <a:latin typeface="+mn-lt"/>
            <a:ea typeface="+mn-ea"/>
            <a:cs typeface="+mn-cs"/>
          </a:endParaRPr>
        </a:p>
        <a:p>
          <a:pPr rtl="0"/>
          <a:r>
            <a:rPr lang="en-GB" sz="1100" b="0" i="0">
              <a:solidFill>
                <a:schemeClr val="dk1"/>
              </a:solidFill>
              <a:effectLst/>
              <a:latin typeface="+mn-lt"/>
              <a:ea typeface="+mn-ea"/>
              <a:cs typeface="+mn-cs"/>
            </a:rPr>
            <a:t>The table below identifies the cost</a:t>
          </a:r>
          <a:r>
            <a:rPr lang="en-GB" sz="1100" b="0" i="0" baseline="0">
              <a:solidFill>
                <a:schemeClr val="dk1"/>
              </a:solidFill>
              <a:effectLst/>
              <a:latin typeface="+mn-lt"/>
              <a:ea typeface="+mn-ea"/>
              <a:cs typeface="+mn-cs"/>
            </a:rPr>
            <a:t> allocation matrix which will be included within the contract. Bidders are to structure the Management Fee proposal for the applicable Overhead % and Profit % based upon the identified allocations.  </a:t>
          </a: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rtl="0"/>
          <a:endParaRPr lang="en-GB" sz="900" b="1"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GB" sz="1100" b="1"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GB" sz="1100" b="1"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GB" sz="1100" b="1" i="0" baseline="0">
              <a:solidFill>
                <a:schemeClr val="dk1"/>
              </a:solidFill>
              <a:effectLst/>
              <a:latin typeface="+mn-lt"/>
              <a:ea typeface="+mn-ea"/>
              <a:cs typeface="+mn-cs"/>
            </a:rPr>
            <a:t>Additional Instructions - Please Note: </a:t>
          </a:r>
          <a:r>
            <a:rPr lang="en-GB" sz="1100" b="1" i="0">
              <a:solidFill>
                <a:srgbClr val="FF0000"/>
              </a:solidFill>
              <a:effectLst/>
              <a:latin typeface="+mn-lt"/>
              <a:ea typeface="+mn-ea"/>
              <a:cs typeface="+mn-cs"/>
            </a:rPr>
            <a:t>[Draft - Subject to</a:t>
          </a:r>
          <a:r>
            <a:rPr lang="en-GB" sz="1100" b="1" i="0" baseline="0">
              <a:solidFill>
                <a:srgbClr val="FF0000"/>
              </a:solidFill>
              <a:effectLst/>
              <a:latin typeface="+mn-lt"/>
              <a:ea typeface="+mn-ea"/>
              <a:cs typeface="+mn-cs"/>
            </a:rPr>
            <a:t> market comment &amp; Finalisation</a:t>
          </a:r>
          <a:r>
            <a:rPr lang="en-GB" sz="1100" b="1" i="0">
              <a:solidFill>
                <a:srgbClr val="FF0000"/>
              </a:solidFill>
              <a:effectLst/>
              <a:latin typeface="+mn-lt"/>
              <a:ea typeface="+mn-ea"/>
              <a:cs typeface="+mn-cs"/>
            </a:rPr>
            <a:t>]:</a:t>
          </a:r>
          <a:r>
            <a:rPr lang="en-GB" sz="1100" b="1" i="0" baseline="0">
              <a:solidFill>
                <a:srgbClr val="FF0000"/>
              </a:solidFill>
              <a:effectLst/>
              <a:latin typeface="+mn-lt"/>
              <a:ea typeface="+mn-ea"/>
              <a:cs typeface="+mn-cs"/>
            </a:rPr>
            <a:t> </a:t>
          </a:r>
        </a:p>
        <a:p>
          <a:pPr rtl="0"/>
          <a:r>
            <a:rPr lang="en-GB" sz="1100" b="0" i="0" baseline="0">
              <a:solidFill>
                <a:schemeClr val="dk1"/>
              </a:solidFill>
              <a:effectLst/>
              <a:latin typeface="+mn-lt"/>
              <a:ea typeface="+mn-ea"/>
              <a:cs typeface="+mn-cs"/>
            </a:rPr>
            <a:t>1. Bidders are required to ensure that all costs outside of the annual base salary of the employee are captured within the Management Fee Overhead and Profit. </a:t>
          </a:r>
          <a:br>
            <a:rPr lang="en-GB" sz="1100" b="0" i="0" baseline="0">
              <a:solidFill>
                <a:schemeClr val="dk1"/>
              </a:solidFill>
              <a:effectLst/>
              <a:latin typeface="+mn-lt"/>
              <a:ea typeface="+mn-ea"/>
              <a:cs typeface="+mn-cs"/>
            </a:rPr>
          </a:br>
          <a:r>
            <a:rPr lang="en-GB" sz="1100" b="0" i="0" baseline="0">
              <a:solidFill>
                <a:schemeClr val="dk1"/>
              </a:solidFill>
              <a:effectLst/>
              <a:latin typeface="+mn-lt"/>
              <a:ea typeface="+mn-ea"/>
              <a:cs typeface="+mn-cs"/>
            </a:rPr>
            <a:t>2. Only pre-approved ‘Routine expenses’ (travel, accommodation, subsistence) covered by the NWS expenses policy, and up to the stated limits, will be reimbursable through the Defined Cost mechanism. All other expenses outside of the NWS policy/stated limits will not be eligible for reimbursement. </a:t>
          </a:r>
        </a:p>
        <a:p>
          <a:r>
            <a:rPr lang="en-GB" sz="1100" b="0" i="0" baseline="0">
              <a:solidFill>
                <a:schemeClr val="dk1"/>
              </a:solidFill>
              <a:effectLst/>
              <a:latin typeface="+mn-lt"/>
              <a:ea typeface="+mn-ea"/>
              <a:cs typeface="+mn-cs"/>
            </a:rPr>
            <a:t>3. Routine expenses which would be covered by the NWS expenses policy </a:t>
          </a:r>
          <a:r>
            <a:rPr lang="en-GB" sz="1100" b="0" i="0" u="sng" baseline="0">
              <a:solidFill>
                <a:schemeClr val="dk1"/>
              </a:solidFill>
              <a:effectLst/>
              <a:latin typeface="+mn-lt"/>
              <a:ea typeface="+mn-ea"/>
              <a:cs typeface="+mn-cs"/>
            </a:rPr>
            <a:t>are not to be included </a:t>
          </a:r>
          <a:r>
            <a:rPr lang="en-GB" sz="1100" b="0" i="0" baseline="0">
              <a:solidFill>
                <a:schemeClr val="dk1"/>
              </a:solidFill>
              <a:effectLst/>
              <a:latin typeface="+mn-lt"/>
              <a:ea typeface="+mn-ea"/>
              <a:cs typeface="+mn-cs"/>
            </a:rPr>
            <a:t>in the Task 0 &amp; 1 Price or Management Fee proposal. </a:t>
          </a:r>
        </a:p>
        <a:p>
          <a:r>
            <a:rPr lang="en-GB" sz="1100" b="0" i="0" baseline="0">
              <a:solidFill>
                <a:schemeClr val="dk1"/>
              </a:solidFill>
              <a:effectLst/>
              <a:latin typeface="+mn-lt"/>
              <a:ea typeface="+mn-ea"/>
              <a:cs typeface="+mn-cs"/>
            </a:rPr>
            <a:t>4. Non-routine expenses, or those which are not in compliance with the NWS policy/exceed the policy limits, are </a:t>
          </a:r>
          <a:r>
            <a:rPr lang="en-GB" sz="1100" b="0" i="0" u="sng" baseline="0">
              <a:solidFill>
                <a:schemeClr val="dk1"/>
              </a:solidFill>
              <a:effectLst/>
              <a:latin typeface="+mn-lt"/>
              <a:ea typeface="+mn-ea"/>
              <a:cs typeface="+mn-cs"/>
            </a:rPr>
            <a:t>to be incorporated within the Management Fee %</a:t>
          </a:r>
          <a:r>
            <a:rPr lang="en-GB" sz="1100" b="0" i="0" baseline="0">
              <a:solidFill>
                <a:schemeClr val="dk1"/>
              </a:solidFill>
              <a:effectLst/>
              <a:latin typeface="+mn-lt"/>
              <a:ea typeface="+mn-ea"/>
              <a:cs typeface="+mn-cs"/>
            </a:rPr>
            <a:t>.     </a:t>
          </a:r>
        </a:p>
        <a:p>
          <a:r>
            <a:rPr lang="en-GB" sz="1100" b="0" i="0" baseline="0">
              <a:solidFill>
                <a:schemeClr val="dk1"/>
              </a:solidFill>
              <a:effectLst/>
              <a:latin typeface="+mn-lt"/>
              <a:ea typeface="+mn-ea"/>
              <a:cs typeface="+mn-cs"/>
            </a:rPr>
            <a:t>5. NWS may as part of the Task Order process identify ‘Task Order-specific’ items which are required to deliver a Task Order, </a:t>
          </a:r>
          <a:r>
            <a:rPr lang="en-GB" sz="1100">
              <a:solidFill>
                <a:schemeClr val="dk1"/>
              </a:solidFill>
              <a:effectLst/>
              <a:latin typeface="+mn-lt"/>
              <a:ea typeface="+mn-ea"/>
              <a:cs typeface="+mn-cs"/>
            </a:rPr>
            <a:t>which would not ordinarily be required by the SCDP in its delivery of the services </a:t>
          </a:r>
          <a:r>
            <a:rPr lang="en-GB" sz="1100" b="0" i="0" baseline="0">
              <a:solidFill>
                <a:schemeClr val="dk1"/>
              </a:solidFill>
              <a:effectLst/>
              <a:latin typeface="+mn-lt"/>
              <a:ea typeface="+mn-ea"/>
              <a:cs typeface="+mn-cs"/>
            </a:rPr>
            <a:t>(e.g. supply of specialist equipment). Any such items will be specified by NWS, pre-authorised and paid as an 'Agreed Task Order Cost'.</a:t>
          </a: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rgbClr val="FF0000"/>
              </a:solidFill>
              <a:effectLst/>
              <a:latin typeface="+mn-lt"/>
              <a:ea typeface="+mn-ea"/>
              <a:cs typeface="+mn-cs"/>
            </a:rPr>
            <a:t>6. Proposals which exceed any of the stated absolute or relative caps will receive a score of zero % out of 20% for the commercial evaluation: [Position on relative/absolute caps is to be market tested]:</a:t>
          </a:r>
          <a:endParaRPr lang="en-GB">
            <a:solidFill>
              <a:srgbClr val="FF0000"/>
            </a:solidFill>
            <a:effectLst/>
          </a:endParaRPr>
        </a:p>
        <a:p>
          <a:r>
            <a:rPr lang="en-GB" sz="1100" b="0" i="0" baseline="0">
              <a:solidFill>
                <a:srgbClr val="FF0000"/>
              </a:solidFill>
              <a:effectLst/>
              <a:latin typeface="+mn-lt"/>
              <a:ea typeface="+mn-ea"/>
              <a:cs typeface="+mn-cs"/>
            </a:rPr>
            <a:t>- A maximum relative cap will apply to the total Task 0 &amp; 1 price which is 2x the lowest bidders price.  </a:t>
          </a:r>
        </a:p>
        <a:p>
          <a:r>
            <a:rPr lang="en-GB" sz="1100" b="0" i="0" baseline="0">
              <a:solidFill>
                <a:srgbClr val="FF0000"/>
              </a:solidFill>
              <a:effectLst/>
              <a:latin typeface="+mn-lt"/>
              <a:ea typeface="+mn-ea"/>
              <a:cs typeface="+mn-cs"/>
            </a:rPr>
            <a:t>- A maximum absolute cap of 70% applies to Bidders total Management Fee (incorporating overhead and profit %s). </a:t>
          </a:r>
        </a:p>
        <a:p>
          <a:r>
            <a:rPr lang="en-GB" sz="1100" b="0" i="0" baseline="0">
              <a:solidFill>
                <a:srgbClr val="FF0000"/>
              </a:solidFill>
              <a:effectLst/>
              <a:latin typeface="+mn-lt"/>
              <a:ea typeface="+mn-ea"/>
              <a:cs typeface="+mn-cs"/>
            </a:rPr>
            <a:t>- A maximum absolute cap of 15% will apply to Bidders stated Profit % within the Management Fee.</a:t>
          </a:r>
        </a:p>
        <a:p>
          <a:endParaRPr lang="en-GB" sz="1100" b="0" i="0" baseline="0">
            <a:solidFill>
              <a:schemeClr val="dk1"/>
            </a:solidFill>
            <a:effectLst/>
            <a:latin typeface="+mn-lt"/>
            <a:ea typeface="+mn-ea"/>
            <a:cs typeface="+mn-cs"/>
          </a:endParaRPr>
        </a:p>
        <a:p>
          <a:r>
            <a:rPr lang="en-GB" sz="1100" b="0" i="0" baseline="0">
              <a:solidFill>
                <a:schemeClr val="dk1"/>
              </a:solidFill>
              <a:effectLst/>
              <a:latin typeface="+mn-lt"/>
              <a:ea typeface="+mn-ea"/>
              <a:cs typeface="+mn-cs"/>
            </a:rPr>
            <a:t>Management Fee proposals are to reflect the assumptions and instructions outlined.</a:t>
          </a:r>
        </a:p>
      </xdr:txBody>
    </xdr:sp>
    <xdr:clientData/>
  </xdr:twoCellAnchor>
  <xdr:twoCellAnchor editAs="oneCell">
    <xdr:from>
      <xdr:col>1</xdr:col>
      <xdr:colOff>92982</xdr:colOff>
      <xdr:row>17</xdr:row>
      <xdr:rowOff>87083</xdr:rowOff>
    </xdr:from>
    <xdr:to>
      <xdr:col>11</xdr:col>
      <xdr:colOff>76199</xdr:colOff>
      <xdr:row>42</xdr:row>
      <xdr:rowOff>133384</xdr:rowOff>
    </xdr:to>
    <xdr:pic>
      <xdr:nvPicPr>
        <xdr:cNvPr id="5" name="Picture 4">
          <a:extLst>
            <a:ext uri="{FF2B5EF4-FFF2-40B4-BE49-F238E27FC236}">
              <a16:creationId xmlns:a16="http://schemas.microsoft.com/office/drawing/2014/main" id="{FAFEB4FC-3013-5B72-AC0E-D65C92D7E4B3}"/>
            </a:ext>
          </a:extLst>
        </xdr:cNvPr>
        <xdr:cNvPicPr>
          <a:picLocks noChangeAspect="1"/>
        </xdr:cNvPicPr>
      </xdr:nvPicPr>
      <xdr:blipFill>
        <a:blip xmlns:r="http://schemas.openxmlformats.org/officeDocument/2006/relationships" r:embed="rId1"/>
        <a:stretch>
          <a:fillRect/>
        </a:stretch>
      </xdr:blipFill>
      <xdr:spPr>
        <a:xfrm>
          <a:off x="251732" y="3222396"/>
          <a:ext cx="8587467" cy="4935801"/>
        </a:xfrm>
        <a:prstGeom prst="rect">
          <a:avLst/>
        </a:prstGeom>
      </xdr:spPr>
    </xdr:pic>
    <xdr:clientData/>
  </xdr:twoCellAnchor>
  <xdr:twoCellAnchor editAs="oneCell">
    <xdr:from>
      <xdr:col>7</xdr:col>
      <xdr:colOff>450851</xdr:colOff>
      <xdr:row>3</xdr:row>
      <xdr:rowOff>44450</xdr:rowOff>
    </xdr:from>
    <xdr:to>
      <xdr:col>10</xdr:col>
      <xdr:colOff>381723</xdr:colOff>
      <xdr:row>12</xdr:row>
      <xdr:rowOff>150012</xdr:rowOff>
    </xdr:to>
    <xdr:pic>
      <xdr:nvPicPr>
        <xdr:cNvPr id="2" name="Picture 1">
          <a:extLst>
            <a:ext uri="{FF2B5EF4-FFF2-40B4-BE49-F238E27FC236}">
              <a16:creationId xmlns:a16="http://schemas.microsoft.com/office/drawing/2014/main" id="{5FAFF207-2499-4A36-86EC-80FA0B2D47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16789" y="520700"/>
          <a:ext cx="1788247" cy="1756562"/>
        </a:xfrm>
        <a:prstGeom prst="rect">
          <a:avLst/>
        </a:prstGeom>
      </xdr:spPr>
    </xdr:pic>
    <xdr:clientData/>
  </xdr:twoCellAnchor>
  <xdr:twoCellAnchor editAs="oneCell">
    <xdr:from>
      <xdr:col>5</xdr:col>
      <xdr:colOff>134937</xdr:colOff>
      <xdr:row>5</xdr:row>
      <xdr:rowOff>11113</xdr:rowOff>
    </xdr:from>
    <xdr:to>
      <xdr:col>7</xdr:col>
      <xdr:colOff>407396</xdr:colOff>
      <xdr:row>12</xdr:row>
      <xdr:rowOff>142075</xdr:rowOff>
    </xdr:to>
    <xdr:pic>
      <xdr:nvPicPr>
        <xdr:cNvPr id="3" name="Picture 2">
          <a:extLst>
            <a:ext uri="{FF2B5EF4-FFF2-40B4-BE49-F238E27FC236}">
              <a16:creationId xmlns:a16="http://schemas.microsoft.com/office/drawing/2014/main" id="{D7838EC1-FB98-4A48-A9D9-8DF794CFCDE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62625" y="788988"/>
          <a:ext cx="1513884" cy="1477162"/>
        </a:xfrm>
        <a:prstGeom prst="rect">
          <a:avLst/>
        </a:prstGeom>
      </xdr:spPr>
    </xdr:pic>
    <xdr:clientData/>
  </xdr:twoCellAnchor>
  <xdr:twoCellAnchor editAs="oneCell">
    <xdr:from>
      <xdr:col>11</xdr:col>
      <xdr:colOff>246063</xdr:colOff>
      <xdr:row>4</xdr:row>
      <xdr:rowOff>48888</xdr:rowOff>
    </xdr:from>
    <xdr:to>
      <xdr:col>14</xdr:col>
      <xdr:colOff>28575</xdr:colOff>
      <xdr:row>12</xdr:row>
      <xdr:rowOff>107151</xdr:rowOff>
    </xdr:to>
    <xdr:pic>
      <xdr:nvPicPr>
        <xdr:cNvPr id="4" name="Picture 3">
          <a:extLst>
            <a:ext uri="{FF2B5EF4-FFF2-40B4-BE49-F238E27FC236}">
              <a16:creationId xmlns:a16="http://schemas.microsoft.com/office/drawing/2014/main" id="{0A28CB10-118D-4D35-9523-882BB652FA2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45626" y="628326"/>
          <a:ext cx="1643062" cy="1602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666751</xdr:colOff>
      <xdr:row>7</xdr:row>
      <xdr:rowOff>9433</xdr:rowOff>
    </xdr:from>
    <xdr:to>
      <xdr:col>6</xdr:col>
      <xdr:colOff>285751</xdr:colOff>
      <xdr:row>14</xdr:row>
      <xdr:rowOff>142983</xdr:rowOff>
    </xdr:to>
    <xdr:pic>
      <xdr:nvPicPr>
        <xdr:cNvPr id="2" name="Picture 1">
          <a:extLst>
            <a:ext uri="{FF2B5EF4-FFF2-40B4-BE49-F238E27FC236}">
              <a16:creationId xmlns:a16="http://schemas.microsoft.com/office/drawing/2014/main" id="{4E3DCEDA-ABC6-4B74-A03C-2F13807CE9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32965" y="1315719"/>
          <a:ext cx="1850572" cy="1807228"/>
        </a:xfrm>
        <a:prstGeom prst="rect">
          <a:avLst/>
        </a:prstGeom>
      </xdr:spPr>
    </xdr:pic>
    <xdr:clientData/>
  </xdr:twoCellAnchor>
  <xdr:twoCellAnchor editAs="oneCell">
    <xdr:from>
      <xdr:col>10</xdr:col>
      <xdr:colOff>149678</xdr:colOff>
      <xdr:row>6</xdr:row>
      <xdr:rowOff>40821</xdr:rowOff>
    </xdr:from>
    <xdr:to>
      <xdr:col>11</xdr:col>
      <xdr:colOff>775607</xdr:colOff>
      <xdr:row>14</xdr:row>
      <xdr:rowOff>4281</xdr:rowOff>
    </xdr:to>
    <xdr:pic>
      <xdr:nvPicPr>
        <xdr:cNvPr id="3" name="Picture 2">
          <a:extLst>
            <a:ext uri="{FF2B5EF4-FFF2-40B4-BE49-F238E27FC236}">
              <a16:creationId xmlns:a16="http://schemas.microsoft.com/office/drawing/2014/main" id="{AD370A65-FEB3-4DA1-8835-F4B0DB2DB2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566571" y="1170214"/>
          <a:ext cx="1850572" cy="1797703"/>
        </a:xfrm>
        <a:prstGeom prst="rect">
          <a:avLst/>
        </a:prstGeom>
      </xdr:spPr>
    </xdr:pic>
    <xdr:clientData/>
  </xdr:twoCellAnchor>
  <xdr:twoCellAnchor editAs="oneCell">
    <xdr:from>
      <xdr:col>4</xdr:col>
      <xdr:colOff>1074965</xdr:colOff>
      <xdr:row>30</xdr:row>
      <xdr:rowOff>56549</xdr:rowOff>
    </xdr:from>
    <xdr:to>
      <xdr:col>6</xdr:col>
      <xdr:colOff>299357</xdr:colOff>
      <xdr:row>36</xdr:row>
      <xdr:rowOff>124026</xdr:rowOff>
    </xdr:to>
    <xdr:pic>
      <xdr:nvPicPr>
        <xdr:cNvPr id="4" name="Picture 3">
          <a:extLst>
            <a:ext uri="{FF2B5EF4-FFF2-40B4-BE49-F238E27FC236}">
              <a16:creationId xmlns:a16="http://schemas.microsoft.com/office/drawing/2014/main" id="{F6EBA2C4-1511-4DFC-B2CA-F193782455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41179" y="8533799"/>
          <a:ext cx="1455964" cy="1414584"/>
        </a:xfrm>
        <a:prstGeom prst="rect">
          <a:avLst/>
        </a:prstGeom>
      </xdr:spPr>
    </xdr:pic>
    <xdr:clientData/>
  </xdr:twoCellAnchor>
  <xdr:twoCellAnchor editAs="oneCell">
    <xdr:from>
      <xdr:col>8</xdr:col>
      <xdr:colOff>1292679</xdr:colOff>
      <xdr:row>30</xdr:row>
      <xdr:rowOff>136071</xdr:rowOff>
    </xdr:from>
    <xdr:to>
      <xdr:col>10</xdr:col>
      <xdr:colOff>401864</xdr:colOff>
      <xdr:row>36</xdr:row>
      <xdr:rowOff>203548</xdr:rowOff>
    </xdr:to>
    <xdr:pic>
      <xdr:nvPicPr>
        <xdr:cNvPr id="5" name="Picture 4">
          <a:extLst>
            <a:ext uri="{FF2B5EF4-FFF2-40B4-BE49-F238E27FC236}">
              <a16:creationId xmlns:a16="http://schemas.microsoft.com/office/drawing/2014/main" id="{1027DA20-D2CB-4378-82C8-0ECAD1D033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69143" y="8613321"/>
          <a:ext cx="1449614" cy="1414584"/>
        </a:xfrm>
        <a:prstGeom prst="rect">
          <a:avLst/>
        </a:prstGeom>
      </xdr:spPr>
    </xdr:pic>
    <xdr:clientData/>
  </xdr:twoCellAnchor>
  <xdr:twoCellAnchor editAs="oneCell">
    <xdr:from>
      <xdr:col>13</xdr:col>
      <xdr:colOff>299357</xdr:colOff>
      <xdr:row>30</xdr:row>
      <xdr:rowOff>54429</xdr:rowOff>
    </xdr:from>
    <xdr:to>
      <xdr:col>13</xdr:col>
      <xdr:colOff>1752146</xdr:colOff>
      <xdr:row>36</xdr:row>
      <xdr:rowOff>121906</xdr:rowOff>
    </xdr:to>
    <xdr:pic>
      <xdr:nvPicPr>
        <xdr:cNvPr id="6" name="Picture 5">
          <a:extLst>
            <a:ext uri="{FF2B5EF4-FFF2-40B4-BE49-F238E27FC236}">
              <a16:creationId xmlns:a16="http://schemas.microsoft.com/office/drawing/2014/main" id="{1D088137-FC70-4CE5-92E3-967417901CD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784786" y="8531679"/>
          <a:ext cx="1452789" cy="1414584"/>
        </a:xfrm>
        <a:prstGeom prst="rect">
          <a:avLst/>
        </a:prstGeom>
      </xdr:spPr>
    </xdr:pic>
    <xdr:clientData/>
  </xdr:twoCellAnchor>
  <xdr:twoCellAnchor editAs="oneCell">
    <xdr:from>
      <xdr:col>24</xdr:col>
      <xdr:colOff>231321</xdr:colOff>
      <xdr:row>31</xdr:row>
      <xdr:rowOff>108857</xdr:rowOff>
    </xdr:from>
    <xdr:to>
      <xdr:col>26</xdr:col>
      <xdr:colOff>432254</xdr:colOff>
      <xdr:row>37</xdr:row>
      <xdr:rowOff>101948</xdr:rowOff>
    </xdr:to>
    <xdr:pic>
      <xdr:nvPicPr>
        <xdr:cNvPr id="8" name="Picture 7">
          <a:extLst>
            <a:ext uri="{FF2B5EF4-FFF2-40B4-BE49-F238E27FC236}">
              <a16:creationId xmlns:a16="http://schemas.microsoft.com/office/drawing/2014/main" id="{249ADA68-6200-48C4-A67E-065823A8DBA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126214" y="8763000"/>
          <a:ext cx="1452789" cy="1408234"/>
        </a:xfrm>
        <a:prstGeom prst="rect">
          <a:avLst/>
        </a:prstGeom>
      </xdr:spPr>
    </xdr:pic>
    <xdr:clientData/>
  </xdr:twoCellAnchor>
  <xdr:twoCellAnchor editAs="oneCell">
    <xdr:from>
      <xdr:col>26</xdr:col>
      <xdr:colOff>561067</xdr:colOff>
      <xdr:row>2</xdr:row>
      <xdr:rowOff>11664</xdr:rowOff>
    </xdr:from>
    <xdr:to>
      <xdr:col>28</xdr:col>
      <xdr:colOff>462642</xdr:colOff>
      <xdr:row>13</xdr:row>
      <xdr:rowOff>74734</xdr:rowOff>
    </xdr:to>
    <xdr:pic>
      <xdr:nvPicPr>
        <xdr:cNvPr id="10" name="Picture 9">
          <a:extLst>
            <a:ext uri="{FF2B5EF4-FFF2-40B4-BE49-F238E27FC236}">
              <a16:creationId xmlns:a16="http://schemas.microsoft.com/office/drawing/2014/main" id="{65B4228B-CE42-4737-99A7-B1C8AE9A71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07817" y="433485"/>
          <a:ext cx="2446111" cy="2376285"/>
        </a:xfrm>
        <a:prstGeom prst="rect">
          <a:avLst/>
        </a:prstGeom>
      </xdr:spPr>
    </xdr:pic>
    <xdr:clientData/>
  </xdr:twoCellAnchor>
  <xdr:twoCellAnchor editAs="oneCell">
    <xdr:from>
      <xdr:col>23</xdr:col>
      <xdr:colOff>244929</xdr:colOff>
      <xdr:row>64</xdr:row>
      <xdr:rowOff>71786</xdr:rowOff>
    </xdr:from>
    <xdr:to>
      <xdr:col>28</xdr:col>
      <xdr:colOff>160110</xdr:colOff>
      <xdr:row>84</xdr:row>
      <xdr:rowOff>194024</xdr:rowOff>
    </xdr:to>
    <xdr:pic>
      <xdr:nvPicPr>
        <xdr:cNvPr id="11" name="Picture 10">
          <a:extLst>
            <a:ext uri="{FF2B5EF4-FFF2-40B4-BE49-F238E27FC236}">
              <a16:creationId xmlns:a16="http://schemas.microsoft.com/office/drawing/2014/main" id="{FA2480B6-6769-488F-AF88-7F55975CFC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513893" y="17271215"/>
          <a:ext cx="4337503" cy="4204380"/>
        </a:xfrm>
        <a:prstGeom prst="rect">
          <a:avLst/>
        </a:prstGeom>
      </xdr:spPr>
    </xdr:pic>
    <xdr:clientData/>
  </xdr:twoCellAnchor>
  <xdr:twoCellAnchor editAs="oneCell">
    <xdr:from>
      <xdr:col>3</xdr:col>
      <xdr:colOff>595539</xdr:colOff>
      <xdr:row>111</xdr:row>
      <xdr:rowOff>61204</xdr:rowOff>
    </xdr:from>
    <xdr:to>
      <xdr:col>6</xdr:col>
      <xdr:colOff>316138</xdr:colOff>
      <xdr:row>131</xdr:row>
      <xdr:rowOff>108299</xdr:rowOff>
    </xdr:to>
    <xdr:pic>
      <xdr:nvPicPr>
        <xdr:cNvPr id="13" name="Picture 12">
          <a:extLst>
            <a:ext uri="{FF2B5EF4-FFF2-40B4-BE49-F238E27FC236}">
              <a16:creationId xmlns:a16="http://schemas.microsoft.com/office/drawing/2014/main" id="{AE345E68-7B7D-41FF-A0D0-A689C8B2E0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33646" y="26799240"/>
          <a:ext cx="3680278" cy="3584952"/>
        </a:xfrm>
        <a:prstGeom prst="rect">
          <a:avLst/>
        </a:prstGeom>
      </xdr:spPr>
    </xdr:pic>
    <xdr:clientData/>
  </xdr:twoCellAnchor>
  <xdr:twoCellAnchor editAs="oneCell">
    <xdr:from>
      <xdr:col>7</xdr:col>
      <xdr:colOff>421821</xdr:colOff>
      <xdr:row>110</xdr:row>
      <xdr:rowOff>57346</xdr:rowOff>
    </xdr:from>
    <xdr:to>
      <xdr:col>9</xdr:col>
      <xdr:colOff>418646</xdr:colOff>
      <xdr:row>132</xdr:row>
      <xdr:rowOff>50695</xdr:rowOff>
    </xdr:to>
    <xdr:pic>
      <xdr:nvPicPr>
        <xdr:cNvPr id="14" name="Picture 13">
          <a:extLst>
            <a:ext uri="{FF2B5EF4-FFF2-40B4-BE49-F238E27FC236}">
              <a16:creationId xmlns:a16="http://schemas.microsoft.com/office/drawing/2014/main" id="{8367E354-B229-4794-B1EC-818DADF592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17678" y="26618489"/>
          <a:ext cx="3983718" cy="3884992"/>
        </a:xfrm>
        <a:prstGeom prst="rect">
          <a:avLst/>
        </a:prstGeom>
      </xdr:spPr>
    </xdr:pic>
    <xdr:clientData/>
  </xdr:twoCellAnchor>
  <xdr:twoCellAnchor editAs="oneCell">
    <xdr:from>
      <xdr:col>10</xdr:col>
      <xdr:colOff>1170215</xdr:colOff>
      <xdr:row>110</xdr:row>
      <xdr:rowOff>122464</xdr:rowOff>
    </xdr:from>
    <xdr:to>
      <xdr:col>13</xdr:col>
      <xdr:colOff>1085397</xdr:colOff>
      <xdr:row>132</xdr:row>
      <xdr:rowOff>109463</xdr:rowOff>
    </xdr:to>
    <xdr:pic>
      <xdr:nvPicPr>
        <xdr:cNvPr id="15" name="Picture 14">
          <a:extLst>
            <a:ext uri="{FF2B5EF4-FFF2-40B4-BE49-F238E27FC236}">
              <a16:creationId xmlns:a16="http://schemas.microsoft.com/office/drawing/2014/main" id="{24A76903-6706-4856-888D-2FC19B545B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87108" y="26683607"/>
          <a:ext cx="3983718" cy="3878642"/>
        </a:xfrm>
        <a:prstGeom prst="rect">
          <a:avLst/>
        </a:prstGeom>
      </xdr:spPr>
    </xdr:pic>
    <xdr:clientData/>
  </xdr:twoCellAnchor>
  <xdr:twoCellAnchor editAs="oneCell">
    <xdr:from>
      <xdr:col>1</xdr:col>
      <xdr:colOff>581931</xdr:colOff>
      <xdr:row>109</xdr:row>
      <xdr:rowOff>81643</xdr:rowOff>
    </xdr:from>
    <xdr:to>
      <xdr:col>2</xdr:col>
      <xdr:colOff>2603046</xdr:colOff>
      <xdr:row>131</xdr:row>
      <xdr:rowOff>68642</xdr:rowOff>
    </xdr:to>
    <xdr:pic>
      <xdr:nvPicPr>
        <xdr:cNvPr id="16" name="Picture 15">
          <a:extLst>
            <a:ext uri="{FF2B5EF4-FFF2-40B4-BE49-F238E27FC236}">
              <a16:creationId xmlns:a16="http://schemas.microsoft.com/office/drawing/2014/main" id="{8A3BA205-7558-4C19-AD99-B147B8271B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4074" y="26465893"/>
          <a:ext cx="3980543" cy="3878642"/>
        </a:xfrm>
        <a:prstGeom prst="rect">
          <a:avLst/>
        </a:prstGeom>
      </xdr:spPr>
    </xdr:pic>
    <xdr:clientData/>
  </xdr:twoCellAnchor>
  <xdr:twoCellAnchor editAs="oneCell">
    <xdr:from>
      <xdr:col>14</xdr:col>
      <xdr:colOff>625929</xdr:colOff>
      <xdr:row>111</xdr:row>
      <xdr:rowOff>40820</xdr:rowOff>
    </xdr:from>
    <xdr:to>
      <xdr:col>18</xdr:col>
      <xdr:colOff>323397</xdr:colOff>
      <xdr:row>133</xdr:row>
      <xdr:rowOff>27819</xdr:rowOff>
    </xdr:to>
    <xdr:pic>
      <xdr:nvPicPr>
        <xdr:cNvPr id="17" name="Picture 16">
          <a:extLst>
            <a:ext uri="{FF2B5EF4-FFF2-40B4-BE49-F238E27FC236}">
              <a16:creationId xmlns:a16="http://schemas.microsoft.com/office/drawing/2014/main" id="{6FABCBE5-48BA-4B86-B694-A06ECABB6A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75536" y="26778856"/>
          <a:ext cx="3983718" cy="38786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749300</xdr:colOff>
      <xdr:row>15</xdr:row>
      <xdr:rowOff>123825</xdr:rowOff>
    </xdr:from>
    <xdr:to>
      <xdr:col>7</xdr:col>
      <xdr:colOff>513443</xdr:colOff>
      <xdr:row>37</xdr:row>
      <xdr:rowOff>30542</xdr:rowOff>
    </xdr:to>
    <xdr:pic>
      <xdr:nvPicPr>
        <xdr:cNvPr id="2" name="Picture 1">
          <a:extLst>
            <a:ext uri="{FF2B5EF4-FFF2-40B4-BE49-F238E27FC236}">
              <a16:creationId xmlns:a16="http://schemas.microsoft.com/office/drawing/2014/main" id="{C3A9F841-7637-4E52-831E-197CF47447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5175" y="2838450"/>
          <a:ext cx="3983718" cy="3888167"/>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9220-052E-498A-B164-BD3EBAF5DE0D}">
  <sheetPr>
    <tabColor theme="9" tint="0.59999389629810485"/>
  </sheetPr>
  <dimension ref="C6:F13"/>
  <sheetViews>
    <sheetView tabSelected="1" zoomScaleNormal="100" workbookViewId="0">
      <selection activeCell="F10" sqref="F10:F11"/>
    </sheetView>
  </sheetViews>
  <sheetFormatPr defaultRowHeight="15" x14ac:dyDescent="0.25"/>
  <cols>
    <col min="3" max="3" width="36.140625" customWidth="1"/>
    <col min="4" max="4" width="37" customWidth="1"/>
    <col min="5" max="5" width="32.42578125" customWidth="1"/>
    <col min="6" max="6" width="64.140625" customWidth="1"/>
  </cols>
  <sheetData>
    <row r="6" spans="3:6" ht="15.75" thickBot="1" x14ac:dyDescent="0.3"/>
    <row r="7" spans="3:6" ht="18.75" thickBot="1" x14ac:dyDescent="0.3">
      <c r="C7" s="102" t="s">
        <v>0</v>
      </c>
      <c r="D7" s="103" t="s">
        <v>1</v>
      </c>
      <c r="E7" s="103" t="s">
        <v>2</v>
      </c>
      <c r="F7" s="103" t="s">
        <v>3</v>
      </c>
    </row>
    <row r="8" spans="3:6" ht="18" x14ac:dyDescent="0.25">
      <c r="C8" s="106" t="s">
        <v>4</v>
      </c>
      <c r="D8" s="104" t="s">
        <v>5</v>
      </c>
      <c r="E8" s="110" t="s">
        <v>179</v>
      </c>
      <c r="F8" s="108">
        <v>46002</v>
      </c>
    </row>
    <row r="9" spans="3:6" ht="67.5" customHeight="1" thickBot="1" x14ac:dyDescent="0.3">
      <c r="C9" s="107"/>
      <c r="D9" s="105"/>
      <c r="E9" s="109"/>
      <c r="F9" s="109"/>
    </row>
    <row r="10" spans="3:6" ht="36" x14ac:dyDescent="0.25">
      <c r="C10" s="106" t="s">
        <v>6</v>
      </c>
      <c r="D10" s="104" t="s">
        <v>7</v>
      </c>
      <c r="E10" s="110" t="s">
        <v>180</v>
      </c>
      <c r="F10" s="108">
        <v>46013</v>
      </c>
    </row>
    <row r="11" spans="3:6" ht="41.45" customHeight="1" thickBot="1" x14ac:dyDescent="0.3">
      <c r="C11" s="112"/>
      <c r="D11" s="105" t="s">
        <v>8</v>
      </c>
      <c r="E11" s="109"/>
      <c r="F11" s="109"/>
    </row>
    <row r="12" spans="3:6" x14ac:dyDescent="0.25">
      <c r="C12" s="106" t="s">
        <v>9</v>
      </c>
      <c r="D12" s="106" t="s">
        <v>10</v>
      </c>
      <c r="E12" s="110"/>
      <c r="F12" s="110"/>
    </row>
    <row r="13" spans="3:6" ht="39.950000000000003" customHeight="1" thickBot="1" x14ac:dyDescent="0.3">
      <c r="C13" s="107"/>
      <c r="D13" s="111"/>
      <c r="E13" s="109"/>
      <c r="F13" s="109"/>
    </row>
  </sheetData>
  <mergeCells count="10">
    <mergeCell ref="C8:C9"/>
    <mergeCell ref="F8:F9"/>
    <mergeCell ref="F10:F11"/>
    <mergeCell ref="E8:E9"/>
    <mergeCell ref="C12:C13"/>
    <mergeCell ref="D12:D13"/>
    <mergeCell ref="E12:E13"/>
    <mergeCell ref="F12:F13"/>
    <mergeCell ref="C10:C11"/>
    <mergeCell ref="E10:E11"/>
  </mergeCells>
  <pageMargins left="0.7" right="0.7" top="0.75" bottom="0.75" header="0.3" footer="0.3"/>
  <pageSetup paperSize="9" orientation="portrait" r:id="rId1"/>
  <headerFooter>
    <oddHeader>&amp;LPUBLIC DRAFT FOR DISCUSSION&amp;RPUBLIC DRAFT FOR DISCUSSION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011FE-1DD8-4B8F-9CAD-675237CC8FC3}">
  <sheetPr>
    <tabColor theme="9" tint="0.59999389629810485"/>
  </sheetPr>
  <dimension ref="A1:BL453"/>
  <sheetViews>
    <sheetView zoomScaleNormal="100" workbookViewId="0">
      <selection activeCell="Q4" sqref="Q4"/>
    </sheetView>
  </sheetViews>
  <sheetFormatPr defaultColWidth="8.85546875" defaultRowHeight="15" x14ac:dyDescent="0.25"/>
  <cols>
    <col min="1" max="1" width="2.42578125" style="19" customWidth="1"/>
    <col min="2" max="2" width="5.42578125" customWidth="1"/>
    <col min="3" max="3" width="4.42578125" customWidth="1"/>
    <col min="4" max="4" width="27.85546875" customWidth="1"/>
    <col min="6" max="6" width="12.140625" customWidth="1"/>
    <col min="8" max="8" width="19.140625" customWidth="1"/>
    <col min="17" max="19" width="4" customWidth="1"/>
    <col min="20" max="20" width="8.5703125" customWidth="1"/>
  </cols>
  <sheetData>
    <row r="1" spans="2:58" x14ac:dyDescent="0.25">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row>
    <row r="2" spans="2:58" x14ac:dyDescent="0.25">
      <c r="B2" s="19"/>
      <c r="C2" s="19"/>
      <c r="D2" s="19"/>
      <c r="E2" s="19"/>
      <c r="F2" s="19"/>
      <c r="G2" s="19"/>
      <c r="H2" s="19"/>
      <c r="I2" s="19"/>
      <c r="J2" s="19"/>
      <c r="K2" s="19"/>
      <c r="L2" s="19"/>
      <c r="M2" s="19"/>
      <c r="N2" s="19"/>
      <c r="O2" s="19"/>
      <c r="P2" s="19"/>
      <c r="Q2" s="19"/>
      <c r="R2" s="19"/>
      <c r="S2" s="19"/>
      <c r="T2" s="4"/>
      <c r="U2" s="113" t="s">
        <v>11</v>
      </c>
      <c r="V2" s="113"/>
      <c r="W2" s="113"/>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row>
    <row r="3" spans="2:58" x14ac:dyDescent="0.25">
      <c r="B3" s="19"/>
      <c r="C3" s="19"/>
      <c r="D3" s="19"/>
      <c r="E3" s="19"/>
      <c r="F3" s="19"/>
      <c r="G3" s="19"/>
      <c r="H3" s="19"/>
      <c r="I3" s="19"/>
      <c r="J3" s="19"/>
      <c r="K3" s="19"/>
      <c r="L3" s="19"/>
      <c r="M3" s="19"/>
      <c r="N3" s="19"/>
      <c r="O3" s="19"/>
      <c r="P3" s="19"/>
      <c r="Q3" s="19"/>
      <c r="R3" s="19"/>
      <c r="S3" s="19"/>
      <c r="T3" s="5"/>
      <c r="U3" s="113" t="s">
        <v>12</v>
      </c>
      <c r="V3" s="113"/>
      <c r="W3" s="113"/>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row>
    <row r="4" spans="2:58" x14ac:dyDescent="0.25">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row>
    <row r="5" spans="2:58" x14ac:dyDescent="0.25">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row>
    <row r="6" spans="2:58" x14ac:dyDescent="0.25">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row>
    <row r="7" spans="2:58" x14ac:dyDescent="0.25">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row>
    <row r="8" spans="2:58" x14ac:dyDescent="0.25">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row>
    <row r="9" spans="2:58" x14ac:dyDescent="0.25">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row>
    <row r="10" spans="2:58" x14ac:dyDescent="0.25">
      <c r="B10" s="19"/>
      <c r="C10" s="19"/>
      <c r="D10" s="19"/>
      <c r="E10" s="19"/>
      <c r="F10" s="19"/>
      <c r="G10" s="19"/>
      <c r="H10" s="19"/>
      <c r="I10" s="19"/>
      <c r="J10" s="19"/>
      <c r="K10" s="19"/>
      <c r="L10" s="19"/>
      <c r="M10" s="19"/>
      <c r="N10" s="19"/>
      <c r="O10" s="19"/>
      <c r="P10" s="19"/>
      <c r="Q10" s="19"/>
      <c r="R10" s="19"/>
      <c r="S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row>
    <row r="11" spans="2:58" x14ac:dyDescent="0.25">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row>
    <row r="12" spans="2:58" x14ac:dyDescent="0.25">
      <c r="B12" s="19"/>
      <c r="C12" s="19"/>
      <c r="D12" s="19"/>
      <c r="E12" s="19"/>
      <c r="F12" s="19"/>
      <c r="G12" s="19"/>
      <c r="H12" s="19"/>
      <c r="I12" s="19"/>
      <c r="J12" s="19"/>
      <c r="K12" s="19"/>
      <c r="L12" s="19"/>
      <c r="M12" s="19"/>
      <c r="N12" s="19"/>
      <c r="O12" s="19"/>
      <c r="P12" s="19"/>
      <c r="Q12" s="19"/>
      <c r="R12" s="19"/>
      <c r="S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row>
    <row r="13" spans="2:58" x14ac:dyDescent="0.25">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row>
    <row r="14" spans="2:58" x14ac:dyDescent="0.25">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row>
    <row r="15" spans="2:58" x14ac:dyDescent="0.25">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row>
    <row r="16" spans="2:58" x14ac:dyDescent="0.25">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row>
    <row r="17" spans="2:64" x14ac:dyDescent="0.25">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row>
    <row r="18" spans="2:64" x14ac:dyDescent="0.25">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row>
    <row r="19" spans="2:64" x14ac:dyDescent="0.25">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row>
    <row r="20" spans="2:64" x14ac:dyDescent="0.25">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row>
    <row r="21" spans="2:64" x14ac:dyDescent="0.25">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row>
    <row r="22" spans="2:64" x14ac:dyDescent="0.25">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row>
    <row r="23" spans="2:64" x14ac:dyDescent="0.25">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row>
    <row r="24" spans="2:64" x14ac:dyDescent="0.25">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row>
    <row r="25" spans="2:64" x14ac:dyDescent="0.25">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row>
    <row r="26" spans="2:64" x14ac:dyDescent="0.25">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row>
    <row r="27" spans="2:64" x14ac:dyDescent="0.25">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row>
    <row r="28" spans="2:64" x14ac:dyDescent="0.25">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row>
    <row r="29" spans="2:64" ht="38.1" customHeight="1" x14ac:dyDescent="0.25">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row>
    <row r="30" spans="2:64" x14ac:dyDescent="0.25">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row>
    <row r="31" spans="2:64" x14ac:dyDescent="0.25">
      <c r="B31" s="20" t="s">
        <v>13</v>
      </c>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row>
    <row r="32" spans="2:64" ht="7.5" customHeight="1" x14ac:dyDescent="0.25">
      <c r="B32" s="20"/>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row>
    <row r="33" spans="2:64" ht="14.45" customHeight="1" x14ac:dyDescent="0.25">
      <c r="B33" s="124" t="s">
        <v>14</v>
      </c>
      <c r="C33" s="124"/>
      <c r="D33" s="124"/>
      <c r="E33" s="118" t="s">
        <v>15</v>
      </c>
      <c r="F33" s="119"/>
      <c r="G33" s="119"/>
      <c r="H33" s="120"/>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row>
    <row r="34" spans="2:64" x14ac:dyDescent="0.25">
      <c r="B34" s="114" t="s">
        <v>16</v>
      </c>
      <c r="C34" s="115"/>
      <c r="D34" s="116"/>
      <c r="E34" s="118" t="s">
        <v>17</v>
      </c>
      <c r="F34" s="119"/>
      <c r="G34" s="119"/>
      <c r="H34" s="120"/>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row>
    <row r="35" spans="2:64" ht="32.25" customHeight="1" x14ac:dyDescent="0.25">
      <c r="B35" s="117" t="s">
        <v>18</v>
      </c>
      <c r="C35" s="117"/>
      <c r="D35" s="117"/>
      <c r="E35" s="121" t="s">
        <v>19</v>
      </c>
      <c r="F35" s="122"/>
      <c r="G35" s="122"/>
      <c r="H35" s="123"/>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row>
    <row r="36" spans="2:64" s="19" customFormat="1" x14ac:dyDescent="0.25">
      <c r="B36" s="55"/>
    </row>
    <row r="37" spans="2:64" s="19" customFormat="1" x14ac:dyDescent="0.25">
      <c r="E37" s="43"/>
    </row>
    <row r="38" spans="2:64" s="19" customFormat="1" x14ac:dyDescent="0.25"/>
    <row r="39" spans="2:64" s="19" customFormat="1" x14ac:dyDescent="0.25"/>
    <row r="40" spans="2:64" s="19" customFormat="1" x14ac:dyDescent="0.25"/>
    <row r="41" spans="2:64" s="19" customFormat="1" x14ac:dyDescent="0.25"/>
    <row r="42" spans="2:64" s="19" customFormat="1" x14ac:dyDescent="0.25"/>
    <row r="43" spans="2:64" s="19" customFormat="1" x14ac:dyDescent="0.25"/>
    <row r="44" spans="2:64" s="19" customFormat="1" x14ac:dyDescent="0.25"/>
    <row r="45" spans="2:64" s="19" customFormat="1" x14ac:dyDescent="0.25"/>
    <row r="46" spans="2:64" s="19" customFormat="1" x14ac:dyDescent="0.25"/>
    <row r="47" spans="2:64" s="19" customFormat="1" x14ac:dyDescent="0.25"/>
    <row r="48" spans="2:64" s="19" customFormat="1" x14ac:dyDescent="0.25"/>
    <row r="49" s="19" customFormat="1" x14ac:dyDescent="0.25"/>
    <row r="50" s="19" customFormat="1" x14ac:dyDescent="0.25"/>
    <row r="51" s="19" customFormat="1" x14ac:dyDescent="0.25"/>
    <row r="52" s="19" customFormat="1" x14ac:dyDescent="0.25"/>
    <row r="53" s="19" customFormat="1" x14ac:dyDescent="0.25"/>
    <row r="54" s="19" customFormat="1" x14ac:dyDescent="0.25"/>
    <row r="55" s="19" customFormat="1" x14ac:dyDescent="0.25"/>
    <row r="56" s="19" customFormat="1" x14ac:dyDescent="0.25"/>
    <row r="57" s="19" customFormat="1" x14ac:dyDescent="0.25"/>
    <row r="58" s="19" customFormat="1" x14ac:dyDescent="0.25"/>
    <row r="59" s="19" customFormat="1" x14ac:dyDescent="0.25"/>
    <row r="60" s="19" customFormat="1" x14ac:dyDescent="0.25"/>
    <row r="61" s="19" customFormat="1" x14ac:dyDescent="0.25"/>
    <row r="62" s="19" customFormat="1" x14ac:dyDescent="0.25"/>
    <row r="63" s="19" customFormat="1" x14ac:dyDescent="0.25"/>
    <row r="64" s="19" customFormat="1" x14ac:dyDescent="0.25"/>
    <row r="65" s="19" customFormat="1" x14ac:dyDescent="0.25"/>
    <row r="66" s="19" customFormat="1" x14ac:dyDescent="0.25"/>
    <row r="67" s="19" customFormat="1" x14ac:dyDescent="0.25"/>
    <row r="68" s="19" customFormat="1" x14ac:dyDescent="0.25"/>
    <row r="69" s="19" customFormat="1" x14ac:dyDescent="0.25"/>
    <row r="70" s="19" customFormat="1" x14ac:dyDescent="0.25"/>
    <row r="71" s="19" customFormat="1" x14ac:dyDescent="0.25"/>
    <row r="72" s="19" customFormat="1" x14ac:dyDescent="0.25"/>
    <row r="73" s="19" customFormat="1" x14ac:dyDescent="0.25"/>
    <row r="74" s="19" customFormat="1" x14ac:dyDescent="0.25"/>
    <row r="75" s="19" customFormat="1" x14ac:dyDescent="0.25"/>
    <row r="76" s="19" customFormat="1" x14ac:dyDescent="0.25"/>
    <row r="77" s="19" customFormat="1" x14ac:dyDescent="0.25"/>
    <row r="78" s="19" customFormat="1" x14ac:dyDescent="0.25"/>
    <row r="79" s="19" customFormat="1" x14ac:dyDescent="0.25"/>
    <row r="80" s="19" customFormat="1" x14ac:dyDescent="0.25"/>
    <row r="81" s="19" customFormat="1" x14ac:dyDescent="0.25"/>
    <row r="82" s="19" customFormat="1" x14ac:dyDescent="0.25"/>
    <row r="83" s="19" customFormat="1" x14ac:dyDescent="0.25"/>
    <row r="84" s="19" customFormat="1" x14ac:dyDescent="0.25"/>
    <row r="85" s="19" customFormat="1" x14ac:dyDescent="0.25"/>
    <row r="86" s="19" customFormat="1" x14ac:dyDescent="0.25"/>
    <row r="87" s="19" customFormat="1" x14ac:dyDescent="0.25"/>
    <row r="88" s="19" customFormat="1" x14ac:dyDescent="0.25"/>
    <row r="89" s="19" customFormat="1" x14ac:dyDescent="0.25"/>
    <row r="90" s="19" customFormat="1" x14ac:dyDescent="0.25"/>
    <row r="91" s="19" customFormat="1" x14ac:dyDescent="0.25"/>
    <row r="92" s="19" customFormat="1" x14ac:dyDescent="0.25"/>
    <row r="93" s="19" customFormat="1" x14ac:dyDescent="0.25"/>
    <row r="94" s="19" customFormat="1" x14ac:dyDescent="0.25"/>
    <row r="95" s="19" customFormat="1" x14ac:dyDescent="0.25"/>
    <row r="96" s="19" customFormat="1" x14ac:dyDescent="0.25"/>
    <row r="97" s="19" customFormat="1" x14ac:dyDescent="0.25"/>
    <row r="98" s="19" customFormat="1" x14ac:dyDescent="0.25"/>
    <row r="99" s="19" customFormat="1" x14ac:dyDescent="0.25"/>
    <row r="100" s="19" customFormat="1" x14ac:dyDescent="0.25"/>
    <row r="101" s="19" customFormat="1" x14ac:dyDescent="0.25"/>
    <row r="102" s="19" customFormat="1" x14ac:dyDescent="0.25"/>
    <row r="103" s="19" customFormat="1" x14ac:dyDescent="0.25"/>
    <row r="104" s="19" customFormat="1" x14ac:dyDescent="0.25"/>
    <row r="105" s="19" customFormat="1" x14ac:dyDescent="0.25"/>
    <row r="106" s="19" customFormat="1" x14ac:dyDescent="0.25"/>
    <row r="107" s="19" customFormat="1" x14ac:dyDescent="0.25"/>
    <row r="108" s="19" customFormat="1" x14ac:dyDescent="0.25"/>
    <row r="109" s="19" customFormat="1" x14ac:dyDescent="0.25"/>
    <row r="110" s="19" customFormat="1" x14ac:dyDescent="0.25"/>
    <row r="111" s="19" customFormat="1" x14ac:dyDescent="0.25"/>
    <row r="112" s="19" customFormat="1" x14ac:dyDescent="0.25"/>
    <row r="113" s="19" customFormat="1" x14ac:dyDescent="0.25"/>
    <row r="114" s="19" customFormat="1" x14ac:dyDescent="0.25"/>
    <row r="115" s="19" customFormat="1" x14ac:dyDescent="0.25"/>
    <row r="116" s="19" customFormat="1" x14ac:dyDescent="0.25"/>
    <row r="117" s="19" customFormat="1" x14ac:dyDescent="0.25"/>
    <row r="118" s="19" customFormat="1" x14ac:dyDescent="0.25"/>
    <row r="119" s="19" customFormat="1" x14ac:dyDescent="0.25"/>
    <row r="120" s="19" customFormat="1" x14ac:dyDescent="0.25"/>
    <row r="121" s="19" customFormat="1" x14ac:dyDescent="0.25"/>
    <row r="122" s="19" customFormat="1" x14ac:dyDescent="0.25"/>
    <row r="123" s="19" customFormat="1" x14ac:dyDescent="0.25"/>
    <row r="124" s="19" customFormat="1" x14ac:dyDescent="0.25"/>
    <row r="125" s="19" customFormat="1" x14ac:dyDescent="0.25"/>
    <row r="126" s="19" customFormat="1" x14ac:dyDescent="0.25"/>
    <row r="127" s="19" customFormat="1" x14ac:dyDescent="0.25"/>
    <row r="128" s="19" customFormat="1" x14ac:dyDescent="0.25"/>
    <row r="129" s="19" customFormat="1" x14ac:dyDescent="0.25"/>
    <row r="130" s="19" customFormat="1" x14ac:dyDescent="0.25"/>
    <row r="131" s="19" customFormat="1" x14ac:dyDescent="0.25"/>
    <row r="132" s="19" customFormat="1" x14ac:dyDescent="0.25"/>
    <row r="133" s="19" customFormat="1" x14ac:dyDescent="0.25"/>
    <row r="134" s="19" customFormat="1" x14ac:dyDescent="0.25"/>
    <row r="135" s="19" customFormat="1" x14ac:dyDescent="0.25"/>
    <row r="136" s="19" customFormat="1" x14ac:dyDescent="0.25"/>
    <row r="137" s="19" customFormat="1" x14ac:dyDescent="0.25"/>
    <row r="138" s="19" customFormat="1" x14ac:dyDescent="0.25"/>
    <row r="139" s="19" customFormat="1" x14ac:dyDescent="0.25"/>
    <row r="140" s="19" customFormat="1" x14ac:dyDescent="0.25"/>
    <row r="141" s="19" customFormat="1" x14ac:dyDescent="0.25"/>
    <row r="142" s="19" customFormat="1" x14ac:dyDescent="0.25"/>
    <row r="143" s="19" customFormat="1" x14ac:dyDescent="0.25"/>
    <row r="144" s="19" customFormat="1" x14ac:dyDescent="0.25"/>
    <row r="145" s="19" customFormat="1" x14ac:dyDescent="0.25"/>
    <row r="146" s="19" customFormat="1" x14ac:dyDescent="0.25"/>
    <row r="147" s="19" customFormat="1" x14ac:dyDescent="0.25"/>
    <row r="148" s="19" customFormat="1" x14ac:dyDescent="0.25"/>
    <row r="149" s="19" customFormat="1" x14ac:dyDescent="0.25"/>
    <row r="150" s="19" customFormat="1" x14ac:dyDescent="0.25"/>
    <row r="151" s="19" customFormat="1" x14ac:dyDescent="0.25"/>
    <row r="152" s="19" customFormat="1" x14ac:dyDescent="0.25"/>
    <row r="153" s="19" customFormat="1" x14ac:dyDescent="0.25"/>
    <row r="154" s="19" customFormat="1" x14ac:dyDescent="0.25"/>
    <row r="155" s="19" customFormat="1" x14ac:dyDescent="0.25"/>
    <row r="156" s="19" customFormat="1" x14ac:dyDescent="0.25"/>
    <row r="157" s="19" customFormat="1" x14ac:dyDescent="0.25"/>
    <row r="158" s="19" customFormat="1" x14ac:dyDescent="0.25"/>
    <row r="159" s="19" customFormat="1" x14ac:dyDescent="0.25"/>
    <row r="160" s="19" customFormat="1" x14ac:dyDescent="0.25"/>
    <row r="161" s="19" customFormat="1" x14ac:dyDescent="0.25"/>
    <row r="162" s="19" customFormat="1" x14ac:dyDescent="0.25"/>
    <row r="163" s="19" customFormat="1" x14ac:dyDescent="0.25"/>
    <row r="164" s="19" customFormat="1" x14ac:dyDescent="0.25"/>
    <row r="165" s="19" customFormat="1" x14ac:dyDescent="0.25"/>
    <row r="166" s="19" customFormat="1" x14ac:dyDescent="0.25"/>
    <row r="167" s="19" customFormat="1" x14ac:dyDescent="0.25"/>
    <row r="168" s="19" customFormat="1" x14ac:dyDescent="0.25"/>
    <row r="169" s="19" customFormat="1" x14ac:dyDescent="0.25"/>
    <row r="170" s="19" customFormat="1" x14ac:dyDescent="0.25"/>
    <row r="171" s="19" customFormat="1" x14ac:dyDescent="0.25"/>
    <row r="172" s="19" customFormat="1" x14ac:dyDescent="0.25"/>
    <row r="173" s="19" customFormat="1" x14ac:dyDescent="0.25"/>
    <row r="174" s="19" customFormat="1" x14ac:dyDescent="0.25"/>
    <row r="175" s="19" customFormat="1" x14ac:dyDescent="0.25"/>
    <row r="176" s="19" customFormat="1" x14ac:dyDescent="0.25"/>
    <row r="177" s="19" customFormat="1" x14ac:dyDescent="0.25"/>
    <row r="178" s="19" customFormat="1" x14ac:dyDescent="0.25"/>
    <row r="179" s="19" customFormat="1" x14ac:dyDescent="0.25"/>
    <row r="180" s="19" customFormat="1" x14ac:dyDescent="0.25"/>
    <row r="181" s="19" customFormat="1" x14ac:dyDescent="0.25"/>
    <row r="182" s="19" customFormat="1" x14ac:dyDescent="0.25"/>
    <row r="183" s="19" customFormat="1" x14ac:dyDescent="0.25"/>
    <row r="184" s="19" customFormat="1" x14ac:dyDescent="0.25"/>
    <row r="185" s="19" customFormat="1" x14ac:dyDescent="0.25"/>
    <row r="186" s="19" customFormat="1" x14ac:dyDescent="0.25"/>
    <row r="187" s="19" customFormat="1" x14ac:dyDescent="0.25"/>
    <row r="188" s="19" customFormat="1" x14ac:dyDescent="0.25"/>
    <row r="189" s="19" customFormat="1" x14ac:dyDescent="0.25"/>
    <row r="190" s="19" customFormat="1" x14ac:dyDescent="0.25"/>
    <row r="191" s="19" customFormat="1" x14ac:dyDescent="0.25"/>
    <row r="192" s="19" customFormat="1" x14ac:dyDescent="0.25"/>
    <row r="193" s="19" customFormat="1" x14ac:dyDescent="0.25"/>
    <row r="194" s="19" customFormat="1" x14ac:dyDescent="0.25"/>
    <row r="195" s="19" customFormat="1" x14ac:dyDescent="0.25"/>
    <row r="196" s="19" customFormat="1" x14ac:dyDescent="0.25"/>
    <row r="197" s="19" customFormat="1" x14ac:dyDescent="0.25"/>
    <row r="198" s="19" customFormat="1" x14ac:dyDescent="0.25"/>
    <row r="199" s="19" customFormat="1" x14ac:dyDescent="0.25"/>
    <row r="200" s="19" customFormat="1" x14ac:dyDescent="0.25"/>
    <row r="201" s="19" customFormat="1" x14ac:dyDescent="0.25"/>
    <row r="202" s="19" customFormat="1" x14ac:dyDescent="0.25"/>
    <row r="203" s="19" customFormat="1" x14ac:dyDescent="0.25"/>
    <row r="204" s="19" customFormat="1" x14ac:dyDescent="0.25"/>
    <row r="205" s="19" customFormat="1" x14ac:dyDescent="0.25"/>
    <row r="206" s="19" customFormat="1" x14ac:dyDescent="0.25"/>
    <row r="207" s="19" customFormat="1" x14ac:dyDescent="0.25"/>
    <row r="208" s="19" customFormat="1" x14ac:dyDescent="0.25"/>
    <row r="209" s="19" customFormat="1" x14ac:dyDescent="0.25"/>
    <row r="210" s="19" customFormat="1" x14ac:dyDescent="0.25"/>
    <row r="211" s="19" customFormat="1" x14ac:dyDescent="0.25"/>
    <row r="212" s="19" customFormat="1" x14ac:dyDescent="0.25"/>
    <row r="213" s="19" customFormat="1" x14ac:dyDescent="0.25"/>
    <row r="214" s="19" customFormat="1" x14ac:dyDescent="0.25"/>
    <row r="215" s="19" customFormat="1" x14ac:dyDescent="0.25"/>
    <row r="216" s="19" customFormat="1" x14ac:dyDescent="0.25"/>
    <row r="217" s="19" customFormat="1" x14ac:dyDescent="0.25"/>
    <row r="218" s="19" customFormat="1" x14ac:dyDescent="0.25"/>
    <row r="219" s="19" customFormat="1" x14ac:dyDescent="0.25"/>
    <row r="220" s="19" customFormat="1" x14ac:dyDescent="0.25"/>
    <row r="221" s="19" customFormat="1" x14ac:dyDescent="0.25"/>
    <row r="222" s="19" customFormat="1" x14ac:dyDescent="0.25"/>
    <row r="223" s="19" customFormat="1" x14ac:dyDescent="0.25"/>
    <row r="224" s="19" customFormat="1" x14ac:dyDescent="0.25"/>
    <row r="225" s="19" customFormat="1" x14ac:dyDescent="0.25"/>
    <row r="226" s="19" customFormat="1" x14ac:dyDescent="0.25"/>
    <row r="227" s="19" customFormat="1" x14ac:dyDescent="0.25"/>
    <row r="228" s="19" customFormat="1" x14ac:dyDescent="0.25"/>
    <row r="229" s="19" customFormat="1" x14ac:dyDescent="0.25"/>
    <row r="230" s="19" customFormat="1" x14ac:dyDescent="0.25"/>
    <row r="231" s="19" customFormat="1" x14ac:dyDescent="0.25"/>
    <row r="232" s="19" customFormat="1" x14ac:dyDescent="0.25"/>
    <row r="233" s="19" customFormat="1" x14ac:dyDescent="0.25"/>
    <row r="234" s="19" customFormat="1" x14ac:dyDescent="0.25"/>
    <row r="235" s="19" customFormat="1" x14ac:dyDescent="0.25"/>
    <row r="236" s="19" customFormat="1" x14ac:dyDescent="0.25"/>
    <row r="237" s="19" customFormat="1" x14ac:dyDescent="0.25"/>
    <row r="238" s="19" customFormat="1" x14ac:dyDescent="0.25"/>
    <row r="239" s="19" customFormat="1" x14ac:dyDescent="0.25"/>
    <row r="240" s="19" customFormat="1" x14ac:dyDescent="0.25"/>
    <row r="241" s="19" customFormat="1" x14ac:dyDescent="0.25"/>
    <row r="242" s="19" customFormat="1" x14ac:dyDescent="0.25"/>
    <row r="243" s="19" customFormat="1" x14ac:dyDescent="0.25"/>
    <row r="244" s="19" customFormat="1" x14ac:dyDescent="0.25"/>
    <row r="245" s="19" customFormat="1" x14ac:dyDescent="0.25"/>
    <row r="246" s="19" customFormat="1" x14ac:dyDescent="0.25"/>
    <row r="247" s="19" customFormat="1" x14ac:dyDescent="0.25"/>
    <row r="248" s="19" customFormat="1" x14ac:dyDescent="0.25"/>
    <row r="249" s="19" customFormat="1" x14ac:dyDescent="0.25"/>
    <row r="250" s="19" customFormat="1" x14ac:dyDescent="0.25"/>
    <row r="251" s="19" customFormat="1" x14ac:dyDescent="0.25"/>
    <row r="252" s="19" customFormat="1" x14ac:dyDescent="0.25"/>
    <row r="253" s="19" customFormat="1" x14ac:dyDescent="0.25"/>
    <row r="254" s="19" customFormat="1" x14ac:dyDescent="0.25"/>
    <row r="255" s="19" customFormat="1" x14ac:dyDescent="0.25"/>
    <row r="256" s="19" customFormat="1" x14ac:dyDescent="0.25"/>
    <row r="257" s="19" customFormat="1" x14ac:dyDescent="0.25"/>
    <row r="258" s="19" customFormat="1" x14ac:dyDescent="0.25"/>
    <row r="259" s="19" customFormat="1" x14ac:dyDescent="0.25"/>
    <row r="260" s="19" customFormat="1" x14ac:dyDescent="0.25"/>
    <row r="261" s="19" customFormat="1" x14ac:dyDescent="0.25"/>
    <row r="262" s="19" customFormat="1" x14ac:dyDescent="0.25"/>
    <row r="263" s="19" customFormat="1" x14ac:dyDescent="0.25"/>
    <row r="264" s="19" customFormat="1" x14ac:dyDescent="0.25"/>
    <row r="265" s="19" customFormat="1" x14ac:dyDescent="0.25"/>
    <row r="266" s="19" customFormat="1" x14ac:dyDescent="0.25"/>
    <row r="267" s="19" customFormat="1" x14ac:dyDescent="0.25"/>
    <row r="268" s="19" customFormat="1" x14ac:dyDescent="0.25"/>
    <row r="269" s="19" customFormat="1" x14ac:dyDescent="0.25"/>
    <row r="270" s="19" customFormat="1" x14ac:dyDescent="0.25"/>
    <row r="271" s="19" customFormat="1" x14ac:dyDescent="0.25"/>
    <row r="272" s="19" customFormat="1" x14ac:dyDescent="0.25"/>
    <row r="273" s="19" customFormat="1" x14ac:dyDescent="0.25"/>
    <row r="274" s="19" customFormat="1" x14ac:dyDescent="0.25"/>
    <row r="275" s="19" customFormat="1" x14ac:dyDescent="0.25"/>
    <row r="276" s="19" customFormat="1" x14ac:dyDescent="0.25"/>
    <row r="277" s="19" customFormat="1" x14ac:dyDescent="0.25"/>
    <row r="278" s="19" customFormat="1" x14ac:dyDescent="0.25"/>
    <row r="279" s="19" customFormat="1" x14ac:dyDescent="0.25"/>
    <row r="280" s="19" customFormat="1" x14ac:dyDescent="0.25"/>
    <row r="281" s="19" customFormat="1" x14ac:dyDescent="0.25"/>
    <row r="282" s="19" customFormat="1" x14ac:dyDescent="0.25"/>
    <row r="283" s="19" customFormat="1" x14ac:dyDescent="0.25"/>
    <row r="284" s="19" customFormat="1" x14ac:dyDescent="0.25"/>
    <row r="285" s="19" customFormat="1" x14ac:dyDescent="0.25"/>
    <row r="286" s="19" customFormat="1" x14ac:dyDescent="0.25"/>
    <row r="287" s="19" customFormat="1" x14ac:dyDescent="0.25"/>
    <row r="288" s="19" customFormat="1" x14ac:dyDescent="0.25"/>
    <row r="289" s="19" customFormat="1" x14ac:dyDescent="0.25"/>
    <row r="290" s="19" customFormat="1" x14ac:dyDescent="0.25"/>
    <row r="291" s="19" customFormat="1" x14ac:dyDescent="0.25"/>
    <row r="292" s="19" customFormat="1" x14ac:dyDescent="0.25"/>
    <row r="293" s="19" customFormat="1" x14ac:dyDescent="0.25"/>
    <row r="294" s="19" customFormat="1" x14ac:dyDescent="0.25"/>
    <row r="295" s="19" customFormat="1" x14ac:dyDescent="0.25"/>
    <row r="296" s="19" customFormat="1" x14ac:dyDescent="0.25"/>
    <row r="297" s="19" customFormat="1" x14ac:dyDescent="0.25"/>
    <row r="298" s="19" customFormat="1" x14ac:dyDescent="0.25"/>
    <row r="299" s="19" customFormat="1" x14ac:dyDescent="0.25"/>
    <row r="300" s="19" customFormat="1" x14ac:dyDescent="0.25"/>
    <row r="301" s="19" customFormat="1" x14ac:dyDescent="0.25"/>
    <row r="302" s="19" customFormat="1" x14ac:dyDescent="0.25"/>
    <row r="303" s="19" customFormat="1" x14ac:dyDescent="0.25"/>
    <row r="304" s="19" customFormat="1" x14ac:dyDescent="0.25"/>
    <row r="305" s="19" customFormat="1" x14ac:dyDescent="0.25"/>
    <row r="306" s="19" customFormat="1" x14ac:dyDescent="0.25"/>
    <row r="307" s="19" customFormat="1" x14ac:dyDescent="0.25"/>
    <row r="308" s="19" customFormat="1" x14ac:dyDescent="0.25"/>
    <row r="309" s="19" customFormat="1" x14ac:dyDescent="0.25"/>
    <row r="310" s="19" customFormat="1" x14ac:dyDescent="0.25"/>
    <row r="311" s="19" customFormat="1" x14ac:dyDescent="0.25"/>
    <row r="312" s="19" customFormat="1" x14ac:dyDescent="0.25"/>
    <row r="313" s="19" customFormat="1" x14ac:dyDescent="0.25"/>
    <row r="314" s="19" customFormat="1" x14ac:dyDescent="0.25"/>
    <row r="315" s="19" customFormat="1" x14ac:dyDescent="0.25"/>
    <row r="316" s="19" customFormat="1" x14ac:dyDescent="0.25"/>
    <row r="317" s="19" customFormat="1" x14ac:dyDescent="0.25"/>
    <row r="318" s="19" customFormat="1" x14ac:dyDescent="0.25"/>
    <row r="319" s="19" customFormat="1" x14ac:dyDescent="0.25"/>
    <row r="320" s="19" customFormat="1" x14ac:dyDescent="0.25"/>
    <row r="321" s="19" customFormat="1" x14ac:dyDescent="0.25"/>
    <row r="322" s="19" customFormat="1" x14ac:dyDescent="0.25"/>
    <row r="323" s="19" customFormat="1" x14ac:dyDescent="0.25"/>
    <row r="324" s="19" customFormat="1" x14ac:dyDescent="0.25"/>
    <row r="325" s="19" customFormat="1" x14ac:dyDescent="0.25"/>
    <row r="326" s="19" customFormat="1" x14ac:dyDescent="0.25"/>
    <row r="327" s="19" customFormat="1" x14ac:dyDescent="0.25"/>
    <row r="328" s="19" customFormat="1" x14ac:dyDescent="0.25"/>
    <row r="329" s="19" customFormat="1" x14ac:dyDescent="0.25"/>
    <row r="330" s="19" customFormat="1" x14ac:dyDescent="0.25"/>
    <row r="331" s="19" customFormat="1" x14ac:dyDescent="0.25"/>
    <row r="332" s="19" customFormat="1" x14ac:dyDescent="0.25"/>
    <row r="333" s="19" customFormat="1" x14ac:dyDescent="0.25"/>
    <row r="334" s="19" customFormat="1" x14ac:dyDescent="0.25"/>
    <row r="335" s="19" customFormat="1" x14ac:dyDescent="0.25"/>
    <row r="336" s="19" customFormat="1" x14ac:dyDescent="0.25"/>
    <row r="337" s="19" customFormat="1" x14ac:dyDescent="0.25"/>
    <row r="338" s="19" customFormat="1" x14ac:dyDescent="0.25"/>
    <row r="339" s="19" customFormat="1" x14ac:dyDescent="0.25"/>
    <row r="340" s="19" customFormat="1" x14ac:dyDescent="0.25"/>
    <row r="341" s="19" customFormat="1" x14ac:dyDescent="0.25"/>
    <row r="342" s="19" customFormat="1" x14ac:dyDescent="0.25"/>
    <row r="343" s="19" customFormat="1" x14ac:dyDescent="0.25"/>
    <row r="344" s="19" customFormat="1" x14ac:dyDescent="0.25"/>
    <row r="345" s="19" customFormat="1" x14ac:dyDescent="0.25"/>
    <row r="346" s="19" customFormat="1" x14ac:dyDescent="0.25"/>
    <row r="347" s="19" customFormat="1" x14ac:dyDescent="0.25"/>
    <row r="348" s="19" customFormat="1" x14ac:dyDescent="0.25"/>
    <row r="349" s="19" customFormat="1" x14ac:dyDescent="0.25"/>
    <row r="350" s="19" customFormat="1" x14ac:dyDescent="0.25"/>
    <row r="351" s="19" customFormat="1" x14ac:dyDescent="0.25"/>
    <row r="352" s="19" customFormat="1" x14ac:dyDescent="0.25"/>
    <row r="353" s="19" customFormat="1" x14ac:dyDescent="0.25"/>
    <row r="354" s="19" customFormat="1" x14ac:dyDescent="0.25"/>
    <row r="355" s="19" customFormat="1" x14ac:dyDescent="0.25"/>
    <row r="356" s="19" customFormat="1" x14ac:dyDescent="0.25"/>
    <row r="357" s="19" customFormat="1" x14ac:dyDescent="0.25"/>
    <row r="358" s="19" customFormat="1" x14ac:dyDescent="0.25"/>
    <row r="359" s="19" customFormat="1" x14ac:dyDescent="0.25"/>
    <row r="360" s="19" customFormat="1" x14ac:dyDescent="0.25"/>
    <row r="361" s="19" customFormat="1" x14ac:dyDescent="0.25"/>
    <row r="362" s="19" customFormat="1" x14ac:dyDescent="0.25"/>
    <row r="363" s="19" customFormat="1" x14ac:dyDescent="0.25"/>
    <row r="364" s="19" customFormat="1" x14ac:dyDescent="0.25"/>
    <row r="365" s="19" customFormat="1" x14ac:dyDescent="0.25"/>
    <row r="366" s="19" customFormat="1" x14ac:dyDescent="0.25"/>
    <row r="367" s="19" customFormat="1" x14ac:dyDescent="0.25"/>
    <row r="368" s="19" customFormat="1" x14ac:dyDescent="0.25"/>
    <row r="369" s="19" customFormat="1" x14ac:dyDescent="0.25"/>
    <row r="370" s="19" customFormat="1" x14ac:dyDescent="0.25"/>
    <row r="371" s="19" customFormat="1" x14ac:dyDescent="0.25"/>
    <row r="372" s="19" customFormat="1" x14ac:dyDescent="0.25"/>
    <row r="373" s="19" customFormat="1" x14ac:dyDescent="0.25"/>
    <row r="374" s="19" customFormat="1" x14ac:dyDescent="0.25"/>
    <row r="375" s="19" customFormat="1" x14ac:dyDescent="0.25"/>
    <row r="376" s="19" customFormat="1" x14ac:dyDescent="0.25"/>
    <row r="377" s="19" customFormat="1" x14ac:dyDescent="0.25"/>
    <row r="378" s="19" customFormat="1" x14ac:dyDescent="0.25"/>
    <row r="379" s="19" customFormat="1" x14ac:dyDescent="0.25"/>
    <row r="380" s="19" customFormat="1" x14ac:dyDescent="0.25"/>
    <row r="381" s="19" customFormat="1" x14ac:dyDescent="0.25"/>
    <row r="382" s="19" customFormat="1" x14ac:dyDescent="0.25"/>
    <row r="383" s="19" customFormat="1" x14ac:dyDescent="0.25"/>
    <row r="384" s="19" customFormat="1" x14ac:dyDescent="0.25"/>
    <row r="385" s="19" customFormat="1" x14ac:dyDescent="0.25"/>
    <row r="386" s="19" customFormat="1" x14ac:dyDescent="0.25"/>
    <row r="387" s="19" customFormat="1" x14ac:dyDescent="0.25"/>
    <row r="388" s="19" customFormat="1" x14ac:dyDescent="0.25"/>
    <row r="389" s="19" customFormat="1" x14ac:dyDescent="0.25"/>
    <row r="390" s="19" customFormat="1" x14ac:dyDescent="0.25"/>
    <row r="391" s="19" customFormat="1" x14ac:dyDescent="0.25"/>
    <row r="392" s="19" customFormat="1" x14ac:dyDescent="0.25"/>
    <row r="393" s="19" customFormat="1" x14ac:dyDescent="0.25"/>
    <row r="394" s="19" customFormat="1" x14ac:dyDescent="0.25"/>
    <row r="395" s="19" customFormat="1" x14ac:dyDescent="0.25"/>
    <row r="396" s="19" customFormat="1" x14ac:dyDescent="0.25"/>
    <row r="397" s="19" customFormat="1" x14ac:dyDescent="0.25"/>
    <row r="398" s="19" customFormat="1" x14ac:dyDescent="0.25"/>
    <row r="399" s="19" customFormat="1" x14ac:dyDescent="0.25"/>
    <row r="400" s="19" customFormat="1" x14ac:dyDescent="0.25"/>
    <row r="401" s="19" customFormat="1" x14ac:dyDescent="0.25"/>
    <row r="402" s="19" customFormat="1" x14ac:dyDescent="0.25"/>
    <row r="403" s="19" customFormat="1" x14ac:dyDescent="0.25"/>
    <row r="404" s="19" customFormat="1" x14ac:dyDescent="0.25"/>
    <row r="405" s="19" customFormat="1" x14ac:dyDescent="0.25"/>
    <row r="406" s="19" customFormat="1" x14ac:dyDescent="0.25"/>
    <row r="407" s="19" customFormat="1" x14ac:dyDescent="0.25"/>
    <row r="408" s="19" customFormat="1" x14ac:dyDescent="0.25"/>
    <row r="409" s="19" customFormat="1" x14ac:dyDescent="0.25"/>
    <row r="410" s="19" customFormat="1" x14ac:dyDescent="0.25"/>
    <row r="411" s="19" customFormat="1" x14ac:dyDescent="0.25"/>
    <row r="412" s="19" customFormat="1" x14ac:dyDescent="0.25"/>
    <row r="413" s="19" customFormat="1" x14ac:dyDescent="0.25"/>
    <row r="414" s="19" customFormat="1" x14ac:dyDescent="0.25"/>
    <row r="415" s="19" customFormat="1" x14ac:dyDescent="0.25"/>
    <row r="416" s="19" customFormat="1" x14ac:dyDescent="0.25"/>
    <row r="417" s="19" customFormat="1" x14ac:dyDescent="0.25"/>
    <row r="418" s="19" customFormat="1" x14ac:dyDescent="0.25"/>
    <row r="419" s="19" customFormat="1" x14ac:dyDescent="0.25"/>
    <row r="420" s="19" customFormat="1" x14ac:dyDescent="0.25"/>
    <row r="421" s="19" customFormat="1" x14ac:dyDescent="0.25"/>
    <row r="422" s="19" customFormat="1" x14ac:dyDescent="0.25"/>
    <row r="423" s="19" customFormat="1" x14ac:dyDescent="0.25"/>
    <row r="424" s="19" customFormat="1" x14ac:dyDescent="0.25"/>
    <row r="425" s="19" customFormat="1" x14ac:dyDescent="0.25"/>
    <row r="426" s="19" customFormat="1" x14ac:dyDescent="0.25"/>
    <row r="427" s="19" customFormat="1" x14ac:dyDescent="0.25"/>
    <row r="428" s="19" customFormat="1" x14ac:dyDescent="0.25"/>
    <row r="429" s="19" customFormat="1" x14ac:dyDescent="0.25"/>
    <row r="430" s="19" customFormat="1" x14ac:dyDescent="0.25"/>
    <row r="431" s="19" customFormat="1" x14ac:dyDescent="0.25"/>
    <row r="432" s="19" customFormat="1" x14ac:dyDescent="0.25"/>
    <row r="433" s="19" customFormat="1" x14ac:dyDescent="0.25"/>
    <row r="434" s="19" customFormat="1" x14ac:dyDescent="0.25"/>
    <row r="435" s="19" customFormat="1" x14ac:dyDescent="0.25"/>
    <row r="436" s="19" customFormat="1" x14ac:dyDescent="0.25"/>
    <row r="437" s="19" customFormat="1" x14ac:dyDescent="0.25"/>
    <row r="438" s="19" customFormat="1" x14ac:dyDescent="0.25"/>
    <row r="439" s="19" customFormat="1" x14ac:dyDescent="0.25"/>
    <row r="440" s="19" customFormat="1" x14ac:dyDescent="0.25"/>
    <row r="441" s="19" customFormat="1" x14ac:dyDescent="0.25"/>
    <row r="442" s="19" customFormat="1" x14ac:dyDescent="0.25"/>
    <row r="443" s="19" customFormat="1" x14ac:dyDescent="0.25"/>
    <row r="444" s="19" customFormat="1" x14ac:dyDescent="0.25"/>
    <row r="445" s="19" customFormat="1" x14ac:dyDescent="0.25"/>
    <row r="446" s="19" customFormat="1" x14ac:dyDescent="0.25"/>
    <row r="447" s="19" customFormat="1" x14ac:dyDescent="0.25"/>
    <row r="448" s="19" customFormat="1" x14ac:dyDescent="0.25"/>
    <row r="449" s="19" customFormat="1" x14ac:dyDescent="0.25"/>
    <row r="450" s="19" customFormat="1" x14ac:dyDescent="0.25"/>
    <row r="451" s="19" customFormat="1" x14ac:dyDescent="0.25"/>
    <row r="452" s="19" customFormat="1" x14ac:dyDescent="0.25"/>
    <row r="453" s="19" customFormat="1" x14ac:dyDescent="0.25"/>
  </sheetData>
  <mergeCells count="8">
    <mergeCell ref="U2:W2"/>
    <mergeCell ref="U3:W3"/>
    <mergeCell ref="B34:D34"/>
    <mergeCell ref="B35:D35"/>
    <mergeCell ref="E33:H33"/>
    <mergeCell ref="E34:H34"/>
    <mergeCell ref="E35:H35"/>
    <mergeCell ref="B33:D33"/>
  </mergeCells>
  <pageMargins left="0.7" right="0.7" top="0.75" bottom="0.75" header="0.3" footer="0.3"/>
  <pageSetup paperSize="9" orientation="portrait" r:id="rId1"/>
  <headerFooter>
    <oddHeader>&amp;LPUBLIC DRAFT FOR DISCUSSION&amp;C&amp;"Calibri,Regular"&amp;10&amp;K000000
&amp;G&amp;RPUBLIC DRAFT FOR DISCUSSION</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FA1B5-BD4A-48A8-B40E-3DC5B791B699}">
  <sheetPr>
    <tabColor rgb="FFFF0000"/>
  </sheetPr>
  <dimension ref="A1:BV49"/>
  <sheetViews>
    <sheetView zoomScale="110" zoomScaleNormal="110" workbookViewId="0">
      <selection activeCell="F6" sqref="F6"/>
    </sheetView>
  </sheetViews>
  <sheetFormatPr defaultColWidth="8.85546875" defaultRowHeight="15" x14ac:dyDescent="0.25"/>
  <cols>
    <col min="1" max="1" width="2.5703125" customWidth="1"/>
    <col min="2" max="3" width="18.42578125" customWidth="1"/>
    <col min="4" max="4" width="20.42578125" customWidth="1"/>
    <col min="5" max="5" width="22.5703125" customWidth="1"/>
    <col min="6" max="7" width="19.140625" customWidth="1"/>
    <col min="8" max="8" width="9.140625" bestFit="1" customWidth="1"/>
    <col min="9" max="9" width="9.42578125" bestFit="1" customWidth="1"/>
    <col min="10" max="10" width="9.42578125" customWidth="1"/>
    <col min="11" max="12" width="9.42578125" bestFit="1" customWidth="1"/>
    <col min="13" max="13" width="9.42578125" customWidth="1"/>
    <col min="14" max="16" width="9.42578125" bestFit="1" customWidth="1"/>
    <col min="17" max="17" width="9.85546875" bestFit="1" customWidth="1"/>
    <col min="18" max="18" width="9.42578125" bestFit="1" customWidth="1"/>
    <col min="19" max="19" width="9.85546875" customWidth="1"/>
    <col min="20" max="21" width="9.85546875" bestFit="1" customWidth="1"/>
    <col min="22" max="22" width="9.42578125" bestFit="1" customWidth="1"/>
    <col min="23" max="23" width="8.85546875" customWidth="1"/>
    <col min="26" max="26" width="31.42578125" customWidth="1"/>
  </cols>
  <sheetData>
    <row r="1" spans="1:74" x14ac:dyDescent="0.2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row>
    <row r="2" spans="1:74" ht="15" customHeight="1" x14ac:dyDescent="0.3">
      <c r="A2" s="19"/>
      <c r="B2" s="60" t="s">
        <v>20</v>
      </c>
      <c r="C2" s="20"/>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row>
    <row r="3" spans="1:74"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row>
    <row r="4" spans="1:74" x14ac:dyDescent="0.25">
      <c r="A4" s="19"/>
      <c r="B4" s="19" t="s">
        <v>21</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row>
    <row r="5" spans="1:74" x14ac:dyDescent="0.2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row>
    <row r="6" spans="1:74" ht="15.75" x14ac:dyDescent="0.25">
      <c r="A6" s="19"/>
      <c r="B6" s="22" t="s">
        <v>22</v>
      </c>
      <c r="C6" s="20"/>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row>
    <row r="7" spans="1:74" s="19" customFormat="1" x14ac:dyDescent="0.25"/>
    <row r="8" spans="1:74" s="19" customFormat="1" ht="34.5" customHeight="1" x14ac:dyDescent="0.25">
      <c r="B8" s="31" t="s">
        <v>23</v>
      </c>
      <c r="C8" s="31" t="s">
        <v>24</v>
      </c>
      <c r="D8" s="32" t="s">
        <v>25</v>
      </c>
      <c r="E8" s="32" t="s">
        <v>26</v>
      </c>
    </row>
    <row r="9" spans="1:74" s="19" customFormat="1" ht="18.75" x14ac:dyDescent="0.3">
      <c r="B9" s="7">
        <v>0</v>
      </c>
      <c r="C9" s="30">
        <f>'4. Management Fee Proposal'!C9</f>
        <v>0</v>
      </c>
      <c r="D9" s="30">
        <f>'4. Management Fee Proposal'!C10</f>
        <v>0</v>
      </c>
      <c r="E9" s="36">
        <f>'3. Task 0+1'!AC28</f>
        <v>0</v>
      </c>
    </row>
    <row r="10" spans="1:74" s="19" customFormat="1" ht="18.75" x14ac:dyDescent="0.3">
      <c r="B10" s="7">
        <v>1</v>
      </c>
      <c r="C10" s="30">
        <f>'4. Management Fee Proposal'!C9</f>
        <v>0</v>
      </c>
      <c r="D10" s="30">
        <f>'4. Management Fee Proposal'!C10</f>
        <v>0</v>
      </c>
      <c r="E10" s="36">
        <f>'3. Task 0+1'!W107</f>
        <v>0</v>
      </c>
    </row>
    <row r="11" spans="1:74" s="19" customFormat="1" ht="18.75" x14ac:dyDescent="0.3">
      <c r="D11" s="59" t="s">
        <v>27</v>
      </c>
      <c r="E11" s="63">
        <f>SUM(E9:E10)</f>
        <v>0</v>
      </c>
    </row>
    <row r="12" spans="1:74" s="19" customFormat="1" x14ac:dyDescent="0.25"/>
    <row r="13" spans="1:74" s="19" customFormat="1" ht="15.75" x14ac:dyDescent="0.25">
      <c r="B13" s="22" t="s">
        <v>28</v>
      </c>
      <c r="C13" s="20"/>
    </row>
    <row r="14" spans="1:74" s="19" customFormat="1" x14ac:dyDescent="0.25"/>
    <row r="15" spans="1:74" s="19" customFormat="1" ht="34.5" customHeight="1" x14ac:dyDescent="0.25">
      <c r="B15" s="31" t="s">
        <v>24</v>
      </c>
      <c r="C15" s="31" t="s">
        <v>25</v>
      </c>
      <c r="D15" s="32" t="s">
        <v>29</v>
      </c>
    </row>
    <row r="16" spans="1:74" s="19" customFormat="1" ht="18.75" x14ac:dyDescent="0.3">
      <c r="B16" s="33">
        <f>'4. Management Fee Proposal'!C9</f>
        <v>0</v>
      </c>
      <c r="C16" s="56">
        <f>'4. Management Fee Proposal'!C10</f>
        <v>0</v>
      </c>
      <c r="D16" s="64">
        <f>SUM(B16:C16)</f>
        <v>0</v>
      </c>
    </row>
    <row r="17" spans="4:5" s="19" customFormat="1" ht="18.75" x14ac:dyDescent="0.3">
      <c r="D17" s="29"/>
      <c r="E17" s="29"/>
    </row>
    <row r="18" spans="4:5" s="19" customFormat="1" x14ac:dyDescent="0.25"/>
    <row r="19" spans="4:5" s="19" customFormat="1" x14ac:dyDescent="0.25"/>
    <row r="20" spans="4:5" s="19" customFormat="1" x14ac:dyDescent="0.25"/>
    <row r="21" spans="4:5" s="19" customFormat="1" x14ac:dyDescent="0.25"/>
    <row r="22" spans="4:5" s="19" customFormat="1" x14ac:dyDescent="0.25"/>
    <row r="23" spans="4:5" s="19" customFormat="1" x14ac:dyDescent="0.25"/>
    <row r="24" spans="4:5" s="19" customFormat="1" x14ac:dyDescent="0.25"/>
    <row r="25" spans="4:5" s="19" customFormat="1" x14ac:dyDescent="0.25"/>
    <row r="26" spans="4:5" s="19" customFormat="1" x14ac:dyDescent="0.25"/>
    <row r="27" spans="4:5" s="19" customFormat="1" x14ac:dyDescent="0.25"/>
    <row r="28" spans="4:5" s="19" customFormat="1" x14ac:dyDescent="0.25"/>
    <row r="29" spans="4:5" s="19" customFormat="1" x14ac:dyDescent="0.25"/>
    <row r="30" spans="4:5" s="19" customFormat="1" x14ac:dyDescent="0.25"/>
    <row r="31" spans="4:5" s="19" customFormat="1" x14ac:dyDescent="0.25"/>
    <row r="32" spans="4:5" s="19" customFormat="1" x14ac:dyDescent="0.25"/>
    <row r="33" s="19" customFormat="1" x14ac:dyDescent="0.25"/>
    <row r="34" s="19" customFormat="1" x14ac:dyDescent="0.25"/>
    <row r="35" s="19" customFormat="1" x14ac:dyDescent="0.25"/>
    <row r="36" s="19" customFormat="1" x14ac:dyDescent="0.25"/>
    <row r="37" s="19" customFormat="1" x14ac:dyDescent="0.25"/>
    <row r="38" s="19" customFormat="1" x14ac:dyDescent="0.25"/>
    <row r="39" s="19" customFormat="1" x14ac:dyDescent="0.25"/>
    <row r="40" s="19" customFormat="1" x14ac:dyDescent="0.25"/>
    <row r="41" s="19" customFormat="1" x14ac:dyDescent="0.25"/>
    <row r="42" s="19" customFormat="1" x14ac:dyDescent="0.25"/>
    <row r="43" s="19" customFormat="1" x14ac:dyDescent="0.25"/>
    <row r="44" s="19" customFormat="1" x14ac:dyDescent="0.25"/>
    <row r="45" s="19" customFormat="1" x14ac:dyDescent="0.25"/>
    <row r="49" spans="4:4" x14ac:dyDescent="0.25">
      <c r="D49" t="s">
        <v>30</v>
      </c>
    </row>
  </sheetData>
  <phoneticPr fontId="7" type="noConversion"/>
  <pageMargins left="0.7" right="0.7" top="0.75" bottom="0.75" header="0.3" footer="0.3"/>
  <pageSetup paperSize="9" orientation="portrait" r:id="rId1"/>
  <headerFooter>
    <oddHeader>&amp;LPUBLIC DRAFT FOR DISCUSSION&amp;C&amp;"Calibri,Regular"&amp;10&amp;K000000 OFFICIAL&amp;1#
&amp;RPUBLIC DRAFT FOR DISCUSSION</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E4DDC-97C2-4A12-8436-91D55788287C}">
  <sheetPr>
    <tabColor theme="9" tint="0.59999389629810485"/>
  </sheetPr>
  <dimension ref="A1:CA199"/>
  <sheetViews>
    <sheetView zoomScale="80" zoomScaleNormal="80" workbookViewId="0">
      <selection activeCell="C14" sqref="C14"/>
    </sheetView>
  </sheetViews>
  <sheetFormatPr defaultColWidth="8.85546875" defaultRowHeight="15" x14ac:dyDescent="0.25"/>
  <cols>
    <col min="1" max="1" width="3.42578125" style="19" customWidth="1"/>
    <col min="2" max="2" width="26.85546875" customWidth="1"/>
    <col min="3" max="3" width="47.85546875" bestFit="1" customWidth="1"/>
    <col min="4" max="4" width="25.5703125" customWidth="1"/>
    <col min="5" max="5" width="19.140625" customWidth="1"/>
    <col min="6" max="6" width="21.7109375" style="19" customWidth="1"/>
    <col min="7" max="7" width="12.42578125" customWidth="1"/>
    <col min="8" max="8" width="13.42578125" customWidth="1"/>
    <col min="9" max="10" width="15.140625" customWidth="1"/>
    <col min="11" max="11" width="14.85546875" customWidth="1"/>
    <col min="12" max="12" width="14.42578125" customWidth="1"/>
    <col min="13" max="14" width="18.42578125" customWidth="1"/>
    <col min="15" max="15" width="19.140625" customWidth="1"/>
    <col min="16" max="16" width="13.140625" customWidth="1"/>
    <col min="17" max="17" width="10.7109375" customWidth="1"/>
    <col min="18" max="18" width="13.140625" customWidth="1"/>
    <col min="19" max="19" width="12.5703125" customWidth="1"/>
    <col min="20" max="21" width="11.42578125" customWidth="1"/>
    <col min="22" max="22" width="12.140625" customWidth="1"/>
    <col min="23" max="23" width="11.42578125" customWidth="1"/>
    <col min="24" max="24" width="11.5703125" customWidth="1"/>
    <col min="25" max="25" width="12.5703125" customWidth="1"/>
    <col min="26" max="26" width="13.85546875" customWidth="1"/>
    <col min="27" max="27" width="15.5703125" customWidth="1"/>
    <col min="28" max="28" width="20" customWidth="1"/>
    <col min="29" max="29" width="21.42578125" style="19" customWidth="1"/>
    <col min="30" max="32" width="8.5703125" style="19"/>
    <col min="33" max="33" width="44.140625" style="19" customWidth="1"/>
    <col min="34" max="36" width="8.85546875" style="19" hidden="1" customWidth="1"/>
    <col min="37" max="37" width="0" style="19" hidden="1" customWidth="1"/>
    <col min="38" max="52" width="8.5703125" style="19"/>
  </cols>
  <sheetData>
    <row r="1" spans="1:79" s="19" customFormat="1" x14ac:dyDescent="0.25"/>
    <row r="2" spans="1:79" s="19" customFormat="1" ht="18.75" x14ac:dyDescent="0.3">
      <c r="B2" s="60" t="s">
        <v>31</v>
      </c>
    </row>
    <row r="3" spans="1:79" s="19" customFormat="1" ht="18.75" x14ac:dyDescent="0.3">
      <c r="B3" s="60"/>
    </row>
    <row r="4" spans="1:79" s="19" customFormat="1" x14ac:dyDescent="0.25">
      <c r="B4" s="19" t="s">
        <v>32</v>
      </c>
    </row>
    <row r="5" spans="1:79" s="19" customFormat="1" x14ac:dyDescent="0.25">
      <c r="B5" s="19" t="s">
        <v>33</v>
      </c>
    </row>
    <row r="6" spans="1:79" s="19" customFormat="1" ht="15.75" thickBot="1" x14ac:dyDescent="0.3"/>
    <row r="7" spans="1:79" ht="19.5" thickBot="1" x14ac:dyDescent="0.35">
      <c r="B7" s="78" t="s">
        <v>34</v>
      </c>
      <c r="C7" s="88">
        <f>AC28+W107</f>
        <v>0</v>
      </c>
      <c r="E7" s="19"/>
      <c r="G7" s="19"/>
      <c r="H7" s="19"/>
      <c r="I7" s="21"/>
      <c r="J7" s="19"/>
      <c r="K7" s="19"/>
      <c r="L7" s="19"/>
      <c r="M7" s="19"/>
      <c r="N7" s="19"/>
      <c r="O7" s="19"/>
      <c r="P7" s="19"/>
      <c r="Q7" s="19"/>
      <c r="R7" s="19"/>
      <c r="S7" s="19"/>
      <c r="T7" s="19"/>
      <c r="U7" s="19"/>
      <c r="V7" s="19"/>
      <c r="W7" s="19"/>
      <c r="X7" s="19"/>
      <c r="Y7" s="19"/>
      <c r="Z7" s="19"/>
      <c r="AA7" s="19"/>
      <c r="AB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row>
    <row r="8" spans="1:79" ht="19.5" thickBot="1" x14ac:dyDescent="0.35">
      <c r="B8" s="59"/>
      <c r="C8" s="69"/>
      <c r="D8" s="70"/>
      <c r="E8" s="19"/>
      <c r="G8" s="19"/>
      <c r="H8" s="19"/>
      <c r="I8" s="21"/>
      <c r="J8" s="19"/>
      <c r="K8" s="19"/>
      <c r="L8" s="19"/>
      <c r="M8" s="19"/>
      <c r="N8" s="19"/>
      <c r="O8" s="4"/>
      <c r="P8" s="113" t="s">
        <v>11</v>
      </c>
      <c r="Q8" s="113"/>
      <c r="R8" s="113"/>
      <c r="S8" s="19"/>
      <c r="T8" s="19"/>
      <c r="U8" s="19"/>
      <c r="V8" s="19"/>
      <c r="W8" s="19"/>
      <c r="X8" s="19"/>
      <c r="Y8" s="19"/>
      <c r="Z8" s="19"/>
      <c r="AA8" s="19"/>
      <c r="AB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row>
    <row r="9" spans="1:79" ht="18.75" x14ac:dyDescent="0.3">
      <c r="B9" s="60"/>
      <c r="C9" s="82" t="s">
        <v>35</v>
      </c>
      <c r="E9" s="19"/>
      <c r="G9" s="19"/>
      <c r="H9" s="19"/>
      <c r="I9" s="19"/>
      <c r="J9" s="19"/>
      <c r="K9" s="19"/>
      <c r="L9" s="19"/>
      <c r="M9" s="19"/>
      <c r="N9" s="19"/>
      <c r="O9" s="66"/>
      <c r="P9" s="19" t="s">
        <v>36</v>
      </c>
      <c r="Q9" s="19"/>
      <c r="R9" s="19"/>
      <c r="S9" s="19"/>
      <c r="T9" s="19"/>
      <c r="U9" s="19"/>
      <c r="V9" s="19"/>
      <c r="W9" s="19"/>
      <c r="X9" s="19"/>
      <c r="Y9" s="19"/>
      <c r="Z9" s="19"/>
      <c r="AA9" s="19"/>
      <c r="AB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row>
    <row r="10" spans="1:79" ht="18.75" x14ac:dyDescent="0.3">
      <c r="B10" s="81"/>
      <c r="C10" s="79" t="s">
        <v>37</v>
      </c>
      <c r="D10" s="52">
        <f>'4. Management Fee Proposal'!C11</f>
        <v>0</v>
      </c>
      <c r="E10" s="19"/>
      <c r="G10" s="19"/>
      <c r="H10" s="19"/>
      <c r="I10" s="75"/>
      <c r="J10" s="19"/>
      <c r="K10" s="37"/>
      <c r="L10" s="19"/>
      <c r="M10" s="19"/>
      <c r="N10" s="19"/>
      <c r="O10" s="5"/>
      <c r="P10" s="113" t="s">
        <v>12</v>
      </c>
      <c r="Q10" s="113"/>
      <c r="R10" s="113"/>
      <c r="S10" s="19"/>
      <c r="T10" s="19"/>
      <c r="U10" s="19"/>
      <c r="V10" s="19"/>
      <c r="W10" s="19"/>
      <c r="X10" s="19"/>
      <c r="Y10" s="19"/>
      <c r="Z10" s="19"/>
      <c r="AA10" s="19"/>
      <c r="AB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row>
    <row r="11" spans="1:79" ht="18.75" x14ac:dyDescent="0.3">
      <c r="B11" s="53"/>
      <c r="C11" s="83" t="s">
        <v>38</v>
      </c>
      <c r="D11" s="54">
        <f>AC28</f>
        <v>0</v>
      </c>
      <c r="E11" s="21"/>
      <c r="F11" s="21"/>
      <c r="G11" s="21"/>
      <c r="H11" s="37"/>
      <c r="I11" s="37"/>
      <c r="J11" s="21"/>
      <c r="L11" s="21"/>
      <c r="M11" s="19"/>
      <c r="N11" s="19"/>
      <c r="O11" s="55" t="s">
        <v>39</v>
      </c>
      <c r="P11" s="22"/>
      <c r="Q11" s="19"/>
      <c r="R11" s="19"/>
      <c r="S11" s="19"/>
      <c r="T11" s="19"/>
      <c r="U11" s="19"/>
      <c r="V11" s="19"/>
      <c r="W11" s="19"/>
      <c r="X11" s="19"/>
      <c r="Y11" s="19"/>
      <c r="Z11" s="19"/>
      <c r="AA11" s="19"/>
      <c r="AB11" s="19"/>
    </row>
    <row r="12" spans="1:79" ht="18.75" x14ac:dyDescent="0.3">
      <c r="B12" s="21"/>
      <c r="C12" s="21"/>
      <c r="D12" s="57"/>
      <c r="E12" s="21"/>
      <c r="F12" s="26"/>
      <c r="G12" s="49"/>
      <c r="H12" s="44"/>
      <c r="I12" s="44"/>
      <c r="J12" s="50"/>
      <c r="K12" s="37"/>
      <c r="L12" s="21"/>
      <c r="M12" s="61"/>
      <c r="N12" s="61"/>
      <c r="O12" s="125" t="s">
        <v>40</v>
      </c>
      <c r="P12" s="125"/>
      <c r="Q12" s="125"/>
      <c r="R12" s="125"/>
      <c r="S12" s="125"/>
      <c r="T12" s="125"/>
      <c r="U12" s="125"/>
      <c r="V12" s="125"/>
      <c r="W12" s="125"/>
      <c r="X12" s="125"/>
      <c r="Y12" s="125"/>
      <c r="Z12" s="125"/>
      <c r="AA12" s="25"/>
      <c r="AB12" s="61"/>
    </row>
    <row r="13" spans="1:79" s="8" customFormat="1" ht="63" x14ac:dyDescent="0.25">
      <c r="A13" s="23"/>
      <c r="B13" s="11" t="s">
        <v>41</v>
      </c>
      <c r="C13" s="11" t="s">
        <v>1</v>
      </c>
      <c r="D13" s="14" t="s">
        <v>42</v>
      </c>
      <c r="E13" s="14" t="s">
        <v>43</v>
      </c>
      <c r="F13" s="14" t="s">
        <v>44</v>
      </c>
      <c r="G13" s="27"/>
      <c r="H13" s="12" t="s">
        <v>45</v>
      </c>
      <c r="I13" s="12" t="s">
        <v>46</v>
      </c>
      <c r="J13" s="12" t="s">
        <v>47</v>
      </c>
      <c r="K13" s="12" t="s">
        <v>48</v>
      </c>
      <c r="L13" s="14" t="s">
        <v>49</v>
      </c>
      <c r="M13" s="11" t="s">
        <v>50</v>
      </c>
      <c r="N13" s="14" t="s">
        <v>178</v>
      </c>
      <c r="O13" s="14" t="s">
        <v>52</v>
      </c>
      <c r="P13" s="16">
        <v>1</v>
      </c>
      <c r="Q13" s="16">
        <v>2</v>
      </c>
      <c r="R13" s="16">
        <v>3</v>
      </c>
      <c r="S13" s="16">
        <v>4</v>
      </c>
      <c r="T13" s="16">
        <v>5</v>
      </c>
      <c r="U13" s="16">
        <v>6</v>
      </c>
      <c r="V13" s="16">
        <v>7</v>
      </c>
      <c r="W13" s="16">
        <v>8</v>
      </c>
      <c r="X13" s="16">
        <v>9</v>
      </c>
      <c r="Y13" s="16">
        <v>10</v>
      </c>
      <c r="Z13" s="16">
        <v>11</v>
      </c>
      <c r="AA13" s="51">
        <v>12</v>
      </c>
      <c r="AB13" s="15" t="s">
        <v>53</v>
      </c>
      <c r="AC13" s="14" t="s">
        <v>54</v>
      </c>
      <c r="AD13" s="23"/>
      <c r="AE13" s="23"/>
      <c r="AF13" s="23"/>
      <c r="AG13" s="23"/>
      <c r="AH13" s="23" t="s">
        <v>55</v>
      </c>
      <c r="AI13" s="23"/>
      <c r="AJ13" s="23" t="s">
        <v>55</v>
      </c>
      <c r="AK13" s="23"/>
      <c r="AL13" s="23"/>
      <c r="AM13" s="23"/>
      <c r="AN13" s="23"/>
      <c r="AO13" s="23"/>
      <c r="AP13" s="23"/>
      <c r="AQ13" s="23"/>
      <c r="AR13" s="23"/>
      <c r="AS13" s="23"/>
      <c r="AT13" s="23"/>
      <c r="AU13" s="23"/>
      <c r="AV13" s="23"/>
      <c r="AW13" s="23"/>
      <c r="AX13" s="23"/>
      <c r="AY13" s="23"/>
      <c r="BA13" s="23"/>
    </row>
    <row r="14" spans="1:79" ht="18.600000000000001" customHeight="1" x14ac:dyDescent="0.25">
      <c r="B14" s="2" t="s">
        <v>17</v>
      </c>
      <c r="C14" s="45" t="s">
        <v>56</v>
      </c>
      <c r="D14" s="100" t="s">
        <v>57</v>
      </c>
      <c r="E14" s="2"/>
      <c r="F14" s="6">
        <v>0</v>
      </c>
      <c r="G14" s="28"/>
      <c r="H14" s="10">
        <v>8</v>
      </c>
      <c r="I14" s="10">
        <v>1850</v>
      </c>
      <c r="J14" s="10">
        <f>I14/H14</f>
        <v>231.25</v>
      </c>
      <c r="K14" s="18">
        <f t="shared" ref="K14:K27" si="0">F14/I14</f>
        <v>0</v>
      </c>
      <c r="L14" s="67">
        <f>'4. Management Fee Proposal'!$C$9</f>
        <v>0</v>
      </c>
      <c r="M14" s="40">
        <f>'4. Management Fee Proposal'!$C$10</f>
        <v>0</v>
      </c>
      <c r="N14" s="40">
        <f>IF(E14="Yes",'4. Management Fee Proposal'!$C$12,0)</f>
        <v>0</v>
      </c>
      <c r="O14" s="18">
        <f>(K14*8)*(1+L14+M14+N14)</f>
        <v>0</v>
      </c>
      <c r="P14" s="95">
        <v>18</v>
      </c>
      <c r="Q14" s="95">
        <v>19.5</v>
      </c>
      <c r="R14" s="95">
        <v>16</v>
      </c>
      <c r="S14" s="95">
        <v>21</v>
      </c>
      <c r="T14" s="95">
        <v>17</v>
      </c>
      <c r="U14" s="95">
        <v>21</v>
      </c>
      <c r="V14" s="95">
        <v>12</v>
      </c>
      <c r="W14" s="95">
        <v>18</v>
      </c>
      <c r="X14" s="95">
        <v>17</v>
      </c>
      <c r="Y14" s="95">
        <v>19</v>
      </c>
      <c r="Z14" s="96">
        <v>14</v>
      </c>
      <c r="AA14" s="95">
        <v>21</v>
      </c>
      <c r="AB14" s="97">
        <f t="shared" ref="AB14:AB27" si="1">SUM(P14:AA14)</f>
        <v>213.5</v>
      </c>
      <c r="AC14" s="47">
        <f>AB14*O14</f>
        <v>0</v>
      </c>
      <c r="AH14" s="24" t="s">
        <v>56</v>
      </c>
      <c r="AJ14" s="19" t="s">
        <v>57</v>
      </c>
      <c r="BA14" s="19"/>
    </row>
    <row r="15" spans="1:79" ht="18.600000000000001" customHeight="1" x14ac:dyDescent="0.25">
      <c r="B15" s="3" t="s">
        <v>17</v>
      </c>
      <c r="C15" s="45" t="s">
        <v>59</v>
      </c>
      <c r="D15" s="100" t="s">
        <v>57</v>
      </c>
      <c r="E15" s="2"/>
      <c r="F15" s="6">
        <v>0</v>
      </c>
      <c r="G15" s="28"/>
      <c r="H15" s="10">
        <v>8</v>
      </c>
      <c r="I15" s="10">
        <v>1850</v>
      </c>
      <c r="J15" s="10">
        <f t="shared" ref="J15:J27" si="2">I15/H15</f>
        <v>231.25</v>
      </c>
      <c r="K15" s="18">
        <f t="shared" si="0"/>
        <v>0</v>
      </c>
      <c r="L15" s="67">
        <f>'4. Management Fee Proposal'!$C$9</f>
        <v>0</v>
      </c>
      <c r="M15" s="40">
        <f>'4. Management Fee Proposal'!$C$10</f>
        <v>0</v>
      </c>
      <c r="N15" s="40">
        <f>IF(E15="Yes",'4. Management Fee Proposal'!$C$12,0)</f>
        <v>0</v>
      </c>
      <c r="O15" s="18">
        <f t="shared" ref="O15:O27" si="3">(K15*8)*(1+L15+M15+N15)</f>
        <v>0</v>
      </c>
      <c r="P15" s="98"/>
      <c r="Q15" s="98"/>
      <c r="R15" s="95">
        <v>16</v>
      </c>
      <c r="S15" s="95">
        <v>21</v>
      </c>
      <c r="T15" s="95">
        <v>17</v>
      </c>
      <c r="U15" s="95">
        <v>21</v>
      </c>
      <c r="V15" s="95">
        <v>12</v>
      </c>
      <c r="W15" s="95">
        <v>18</v>
      </c>
      <c r="X15" s="95">
        <v>17</v>
      </c>
      <c r="Y15" s="95">
        <v>19</v>
      </c>
      <c r="Z15" s="96">
        <v>14</v>
      </c>
      <c r="AA15" s="95">
        <v>21</v>
      </c>
      <c r="AB15" s="97">
        <f t="shared" si="1"/>
        <v>176</v>
      </c>
      <c r="AC15" s="9">
        <f t="shared" ref="AC15:AC27" si="4">AB15*O15</f>
        <v>0</v>
      </c>
      <c r="AH15" s="24" t="s">
        <v>59</v>
      </c>
      <c r="AJ15" s="19" t="s">
        <v>60</v>
      </c>
      <c r="BA15" s="19"/>
    </row>
    <row r="16" spans="1:79" ht="18.600000000000001" customHeight="1" x14ac:dyDescent="0.25">
      <c r="B16" s="3" t="s">
        <v>17</v>
      </c>
      <c r="C16" s="45" t="s">
        <v>61</v>
      </c>
      <c r="D16" s="100" t="s">
        <v>57</v>
      </c>
      <c r="E16" s="2"/>
      <c r="F16" s="6">
        <v>0</v>
      </c>
      <c r="G16" s="28"/>
      <c r="H16" s="10">
        <v>8</v>
      </c>
      <c r="I16" s="10">
        <v>1850</v>
      </c>
      <c r="J16" s="10">
        <f t="shared" si="2"/>
        <v>231.25</v>
      </c>
      <c r="K16" s="18">
        <f t="shared" si="0"/>
        <v>0</v>
      </c>
      <c r="L16" s="67">
        <f>'4. Management Fee Proposal'!$C$9</f>
        <v>0</v>
      </c>
      <c r="M16" s="40">
        <f>'4. Management Fee Proposal'!$C$10</f>
        <v>0</v>
      </c>
      <c r="N16" s="40">
        <f>IF(E16="Yes",'4. Management Fee Proposal'!$C$12,0)</f>
        <v>0</v>
      </c>
      <c r="O16" s="18">
        <f t="shared" si="3"/>
        <v>0</v>
      </c>
      <c r="P16" s="98"/>
      <c r="Q16" s="98"/>
      <c r="R16" s="95">
        <v>16</v>
      </c>
      <c r="S16" s="95">
        <v>21</v>
      </c>
      <c r="T16" s="95">
        <v>17</v>
      </c>
      <c r="U16" s="95">
        <v>21</v>
      </c>
      <c r="V16" s="95">
        <v>12</v>
      </c>
      <c r="W16" s="95">
        <v>18</v>
      </c>
      <c r="X16" s="95">
        <v>17</v>
      </c>
      <c r="Y16" s="95">
        <v>19</v>
      </c>
      <c r="Z16" s="96">
        <v>14</v>
      </c>
      <c r="AA16" s="95">
        <v>21</v>
      </c>
      <c r="AB16" s="97">
        <f t="shared" si="1"/>
        <v>176</v>
      </c>
      <c r="AC16" s="9">
        <f t="shared" si="4"/>
        <v>0</v>
      </c>
      <c r="AH16" s="24" t="s">
        <v>62</v>
      </c>
      <c r="AJ16" s="19" t="s">
        <v>63</v>
      </c>
      <c r="BA16" s="19"/>
    </row>
    <row r="17" spans="2:53" ht="18.600000000000001" customHeight="1" x14ac:dyDescent="0.25">
      <c r="B17" s="3" t="s">
        <v>17</v>
      </c>
      <c r="C17" s="45" t="s">
        <v>64</v>
      </c>
      <c r="D17" s="100" t="s">
        <v>57</v>
      </c>
      <c r="E17" s="2"/>
      <c r="F17" s="6">
        <v>0</v>
      </c>
      <c r="G17" s="28"/>
      <c r="H17" s="10">
        <v>8</v>
      </c>
      <c r="I17" s="10">
        <v>1850</v>
      </c>
      <c r="J17" s="10">
        <f t="shared" si="2"/>
        <v>231.25</v>
      </c>
      <c r="K17" s="18">
        <f t="shared" si="0"/>
        <v>0</v>
      </c>
      <c r="L17" s="67">
        <f>'4. Management Fee Proposal'!$C$9</f>
        <v>0</v>
      </c>
      <c r="M17" s="40">
        <f>'4. Management Fee Proposal'!$C$10</f>
        <v>0</v>
      </c>
      <c r="N17" s="40">
        <f>IF(E17="Yes",'4. Management Fee Proposal'!$C$12,0)</f>
        <v>0</v>
      </c>
      <c r="O17" s="18">
        <f t="shared" si="3"/>
        <v>0</v>
      </c>
      <c r="P17" s="98"/>
      <c r="Q17" s="98"/>
      <c r="R17" s="95">
        <v>16</v>
      </c>
      <c r="S17" s="95">
        <v>21</v>
      </c>
      <c r="T17" s="95">
        <v>17</v>
      </c>
      <c r="U17" s="95">
        <v>21</v>
      </c>
      <c r="V17" s="95">
        <v>12</v>
      </c>
      <c r="W17" s="95">
        <v>18</v>
      </c>
      <c r="X17" s="95">
        <v>17</v>
      </c>
      <c r="Y17" s="95">
        <v>19</v>
      </c>
      <c r="Z17" s="96">
        <v>14</v>
      </c>
      <c r="AA17" s="95">
        <v>21</v>
      </c>
      <c r="AB17" s="97">
        <f t="shared" si="1"/>
        <v>176</v>
      </c>
      <c r="AC17" s="9">
        <f t="shared" si="4"/>
        <v>0</v>
      </c>
      <c r="AH17" s="24" t="s">
        <v>64</v>
      </c>
      <c r="AJ17" s="19" t="s">
        <v>65</v>
      </c>
      <c r="BA17" s="19"/>
    </row>
    <row r="18" spans="2:53" ht="18.600000000000001" customHeight="1" x14ac:dyDescent="0.25">
      <c r="B18" s="3" t="s">
        <v>17</v>
      </c>
      <c r="C18" s="45" t="s">
        <v>66</v>
      </c>
      <c r="D18" s="100" t="s">
        <v>57</v>
      </c>
      <c r="E18" s="2"/>
      <c r="F18" s="6">
        <v>0</v>
      </c>
      <c r="G18" s="28"/>
      <c r="H18" s="10">
        <v>8</v>
      </c>
      <c r="I18" s="10">
        <v>1850</v>
      </c>
      <c r="J18" s="10">
        <f t="shared" si="2"/>
        <v>231.25</v>
      </c>
      <c r="K18" s="18">
        <f t="shared" si="0"/>
        <v>0</v>
      </c>
      <c r="L18" s="67">
        <f>'4. Management Fee Proposal'!$C$9</f>
        <v>0</v>
      </c>
      <c r="M18" s="40">
        <f>'4. Management Fee Proposal'!$C$10</f>
        <v>0</v>
      </c>
      <c r="N18" s="40">
        <f>IF(E18="Yes",'4. Management Fee Proposal'!$C$12,0)</f>
        <v>0</v>
      </c>
      <c r="O18" s="18">
        <f t="shared" si="3"/>
        <v>0</v>
      </c>
      <c r="P18" s="98"/>
      <c r="Q18" s="98"/>
      <c r="R18" s="95">
        <v>16</v>
      </c>
      <c r="S18" s="95">
        <v>21</v>
      </c>
      <c r="T18" s="95">
        <v>17</v>
      </c>
      <c r="U18" s="95">
        <v>21</v>
      </c>
      <c r="V18" s="95">
        <v>12</v>
      </c>
      <c r="W18" s="95">
        <v>18</v>
      </c>
      <c r="X18" s="95">
        <v>17</v>
      </c>
      <c r="Y18" s="95">
        <v>19</v>
      </c>
      <c r="Z18" s="96">
        <v>14</v>
      </c>
      <c r="AA18" s="95">
        <v>21</v>
      </c>
      <c r="AB18" s="97">
        <f t="shared" si="1"/>
        <v>176</v>
      </c>
      <c r="AC18" s="9">
        <f t="shared" si="4"/>
        <v>0</v>
      </c>
      <c r="AH18" s="24" t="s">
        <v>66</v>
      </c>
      <c r="AJ18" s="19" t="s">
        <v>67</v>
      </c>
      <c r="BA18" s="19"/>
    </row>
    <row r="19" spans="2:53" ht="18.600000000000001" customHeight="1" x14ac:dyDescent="0.25">
      <c r="B19" s="3" t="s">
        <v>17</v>
      </c>
      <c r="C19" s="45" t="s">
        <v>68</v>
      </c>
      <c r="D19" s="100" t="s">
        <v>57</v>
      </c>
      <c r="E19" s="2"/>
      <c r="F19" s="6">
        <v>0</v>
      </c>
      <c r="G19" s="28"/>
      <c r="H19" s="10">
        <v>8</v>
      </c>
      <c r="I19" s="10">
        <v>1850</v>
      </c>
      <c r="J19" s="10">
        <f t="shared" si="2"/>
        <v>231.25</v>
      </c>
      <c r="K19" s="18">
        <f t="shared" si="0"/>
        <v>0</v>
      </c>
      <c r="L19" s="67">
        <f>'4. Management Fee Proposal'!$C$9</f>
        <v>0</v>
      </c>
      <c r="M19" s="40">
        <f>'4. Management Fee Proposal'!$C$10</f>
        <v>0</v>
      </c>
      <c r="N19" s="40">
        <f>IF(E19="Yes",'4. Management Fee Proposal'!$C$12,0)</f>
        <v>0</v>
      </c>
      <c r="O19" s="18">
        <f t="shared" si="3"/>
        <v>0</v>
      </c>
      <c r="P19" s="98"/>
      <c r="Q19" s="98"/>
      <c r="R19" s="95">
        <v>16</v>
      </c>
      <c r="S19" s="95">
        <v>21</v>
      </c>
      <c r="T19" s="95">
        <v>17</v>
      </c>
      <c r="U19" s="95">
        <v>21</v>
      </c>
      <c r="V19" s="95">
        <v>12</v>
      </c>
      <c r="W19" s="95">
        <v>18</v>
      </c>
      <c r="X19" s="95">
        <v>17</v>
      </c>
      <c r="Y19" s="95">
        <v>19</v>
      </c>
      <c r="Z19" s="96">
        <v>14</v>
      </c>
      <c r="AA19" s="95">
        <v>21</v>
      </c>
      <c r="AB19" s="97">
        <f t="shared" si="1"/>
        <v>176</v>
      </c>
      <c r="AC19" s="9">
        <f t="shared" si="4"/>
        <v>0</v>
      </c>
      <c r="AH19" s="24" t="s">
        <v>68</v>
      </c>
      <c r="AJ19" s="19" t="s">
        <v>69</v>
      </c>
      <c r="BA19" s="19"/>
    </row>
    <row r="20" spans="2:53" ht="18.600000000000001" customHeight="1" x14ac:dyDescent="0.25">
      <c r="B20" s="3" t="s">
        <v>17</v>
      </c>
      <c r="C20" s="45" t="s">
        <v>70</v>
      </c>
      <c r="D20" s="100" t="s">
        <v>60</v>
      </c>
      <c r="E20" s="2"/>
      <c r="F20" s="6">
        <v>0</v>
      </c>
      <c r="G20" s="28"/>
      <c r="H20" s="10">
        <v>8</v>
      </c>
      <c r="I20" s="10">
        <v>1850</v>
      </c>
      <c r="J20" s="10">
        <f t="shared" si="2"/>
        <v>231.25</v>
      </c>
      <c r="K20" s="18">
        <f t="shared" si="0"/>
        <v>0</v>
      </c>
      <c r="L20" s="67">
        <f>'4. Management Fee Proposal'!$C$9</f>
        <v>0</v>
      </c>
      <c r="M20" s="40">
        <f>'4. Management Fee Proposal'!$C$10</f>
        <v>0</v>
      </c>
      <c r="N20" s="40">
        <f>IF(E20="Yes",'4. Management Fee Proposal'!$C$12,0)</f>
        <v>0</v>
      </c>
      <c r="O20" s="18">
        <f t="shared" si="3"/>
        <v>0</v>
      </c>
      <c r="P20" s="98"/>
      <c r="Q20" s="98"/>
      <c r="R20" s="95">
        <v>16</v>
      </c>
      <c r="S20" s="95">
        <v>21</v>
      </c>
      <c r="T20" s="95">
        <v>17</v>
      </c>
      <c r="U20" s="95">
        <v>21</v>
      </c>
      <c r="V20" s="95">
        <v>12</v>
      </c>
      <c r="W20" s="95">
        <v>18</v>
      </c>
      <c r="X20" s="95">
        <v>17</v>
      </c>
      <c r="Y20" s="95">
        <v>19</v>
      </c>
      <c r="Z20" s="96">
        <v>14</v>
      </c>
      <c r="AA20" s="95">
        <v>21</v>
      </c>
      <c r="AB20" s="97">
        <f t="shared" si="1"/>
        <v>176</v>
      </c>
      <c r="AC20" s="9">
        <f t="shared" si="4"/>
        <v>0</v>
      </c>
      <c r="AH20" s="24" t="s">
        <v>70</v>
      </c>
      <c r="AJ20" s="19" t="s">
        <v>71</v>
      </c>
      <c r="BA20" s="19"/>
    </row>
    <row r="21" spans="2:53" ht="18.600000000000001" customHeight="1" x14ac:dyDescent="0.25">
      <c r="B21" s="3" t="s">
        <v>17</v>
      </c>
      <c r="C21" s="45" t="s">
        <v>72</v>
      </c>
      <c r="D21" s="100" t="s">
        <v>60</v>
      </c>
      <c r="E21" s="2"/>
      <c r="F21" s="6">
        <v>0</v>
      </c>
      <c r="G21" s="28"/>
      <c r="H21" s="10">
        <v>8</v>
      </c>
      <c r="I21" s="10">
        <v>1850</v>
      </c>
      <c r="J21" s="10">
        <f t="shared" si="2"/>
        <v>231.25</v>
      </c>
      <c r="K21" s="18">
        <f t="shared" si="0"/>
        <v>0</v>
      </c>
      <c r="L21" s="67">
        <f>'4. Management Fee Proposal'!$C$9</f>
        <v>0</v>
      </c>
      <c r="M21" s="40">
        <f>'4. Management Fee Proposal'!$C$10</f>
        <v>0</v>
      </c>
      <c r="N21" s="40">
        <f>IF(E21="Yes",'4. Management Fee Proposal'!$C$12,0)</f>
        <v>0</v>
      </c>
      <c r="O21" s="18">
        <f t="shared" si="3"/>
        <v>0</v>
      </c>
      <c r="P21" s="98"/>
      <c r="Q21" s="98"/>
      <c r="R21" s="95">
        <v>16</v>
      </c>
      <c r="S21" s="95">
        <v>21</v>
      </c>
      <c r="T21" s="95">
        <v>17</v>
      </c>
      <c r="U21" s="95">
        <v>21</v>
      </c>
      <c r="V21" s="95">
        <v>12</v>
      </c>
      <c r="W21" s="95">
        <v>18</v>
      </c>
      <c r="X21" s="95">
        <v>17</v>
      </c>
      <c r="Y21" s="95">
        <v>19</v>
      </c>
      <c r="Z21" s="96">
        <v>14</v>
      </c>
      <c r="AA21" s="95">
        <v>21</v>
      </c>
      <c r="AB21" s="97">
        <f t="shared" si="1"/>
        <v>176</v>
      </c>
      <c r="AC21" s="9">
        <f t="shared" si="4"/>
        <v>0</v>
      </c>
      <c r="AH21" s="24" t="s">
        <v>72</v>
      </c>
      <c r="AJ21" s="19" t="s">
        <v>73</v>
      </c>
      <c r="BA21" s="19"/>
    </row>
    <row r="22" spans="2:53" ht="18.600000000000001" customHeight="1" x14ac:dyDescent="0.25">
      <c r="B22" s="3" t="s">
        <v>17</v>
      </c>
      <c r="C22" s="45" t="s">
        <v>74</v>
      </c>
      <c r="D22" s="100" t="s">
        <v>60</v>
      </c>
      <c r="E22" s="2"/>
      <c r="F22" s="6">
        <v>0</v>
      </c>
      <c r="G22" s="28"/>
      <c r="H22" s="10">
        <v>8</v>
      </c>
      <c r="I22" s="10">
        <v>1850</v>
      </c>
      <c r="J22" s="10">
        <f t="shared" si="2"/>
        <v>231.25</v>
      </c>
      <c r="K22" s="18">
        <f t="shared" si="0"/>
        <v>0</v>
      </c>
      <c r="L22" s="67">
        <f>'4. Management Fee Proposal'!$C$9</f>
        <v>0</v>
      </c>
      <c r="M22" s="40">
        <f>'4. Management Fee Proposal'!$C$10</f>
        <v>0</v>
      </c>
      <c r="N22" s="40">
        <f>IF(E22="Yes",'4. Management Fee Proposal'!$C$12,0)</f>
        <v>0</v>
      </c>
      <c r="O22" s="18">
        <f t="shared" si="3"/>
        <v>0</v>
      </c>
      <c r="P22" s="98"/>
      <c r="Q22" s="98"/>
      <c r="R22" s="95">
        <v>16</v>
      </c>
      <c r="S22" s="95">
        <v>21</v>
      </c>
      <c r="T22" s="95">
        <v>17</v>
      </c>
      <c r="U22" s="95">
        <v>21</v>
      </c>
      <c r="V22" s="95">
        <v>12</v>
      </c>
      <c r="W22" s="95">
        <v>18</v>
      </c>
      <c r="X22" s="95">
        <v>17</v>
      </c>
      <c r="Y22" s="95">
        <v>19</v>
      </c>
      <c r="Z22" s="96">
        <v>14</v>
      </c>
      <c r="AA22" s="95">
        <v>21</v>
      </c>
      <c r="AB22" s="97">
        <f t="shared" si="1"/>
        <v>176</v>
      </c>
      <c r="AC22" s="9">
        <f t="shared" si="4"/>
        <v>0</v>
      </c>
      <c r="AH22" s="24" t="s">
        <v>74</v>
      </c>
      <c r="AJ22" s="19" t="s">
        <v>75</v>
      </c>
      <c r="BA22" s="19"/>
    </row>
    <row r="23" spans="2:53" ht="18.600000000000001" customHeight="1" x14ac:dyDescent="0.25">
      <c r="B23" s="3" t="s">
        <v>17</v>
      </c>
      <c r="C23" s="45" t="s">
        <v>76</v>
      </c>
      <c r="D23" s="100" t="s">
        <v>60</v>
      </c>
      <c r="E23" s="2"/>
      <c r="F23" s="6">
        <v>0</v>
      </c>
      <c r="G23" s="28"/>
      <c r="H23" s="10">
        <v>8</v>
      </c>
      <c r="I23" s="10">
        <v>1850</v>
      </c>
      <c r="J23" s="10">
        <f t="shared" si="2"/>
        <v>231.25</v>
      </c>
      <c r="K23" s="18">
        <f t="shared" si="0"/>
        <v>0</v>
      </c>
      <c r="L23" s="67">
        <f>'4. Management Fee Proposal'!$C$9</f>
        <v>0</v>
      </c>
      <c r="M23" s="40">
        <f>'4. Management Fee Proposal'!$C$10</f>
        <v>0</v>
      </c>
      <c r="N23" s="40">
        <f>IF(E23="Yes",'4. Management Fee Proposal'!$C$12,0)</f>
        <v>0</v>
      </c>
      <c r="O23" s="18">
        <f t="shared" si="3"/>
        <v>0</v>
      </c>
      <c r="P23" s="98"/>
      <c r="Q23" s="98"/>
      <c r="R23" s="95">
        <v>16</v>
      </c>
      <c r="S23" s="95">
        <v>21</v>
      </c>
      <c r="T23" s="95">
        <v>17</v>
      </c>
      <c r="U23" s="95">
        <v>21</v>
      </c>
      <c r="V23" s="95">
        <v>12</v>
      </c>
      <c r="W23" s="95">
        <v>18</v>
      </c>
      <c r="X23" s="95">
        <v>17</v>
      </c>
      <c r="Y23" s="95">
        <v>19</v>
      </c>
      <c r="Z23" s="96">
        <v>14</v>
      </c>
      <c r="AA23" s="95">
        <v>21</v>
      </c>
      <c r="AB23" s="97">
        <f t="shared" si="1"/>
        <v>176</v>
      </c>
      <c r="AC23" s="9">
        <f t="shared" si="4"/>
        <v>0</v>
      </c>
      <c r="AH23" s="24" t="s">
        <v>76</v>
      </c>
      <c r="AJ23" s="19" t="s">
        <v>77</v>
      </c>
      <c r="BA23" s="19"/>
    </row>
    <row r="24" spans="2:53" ht="18.600000000000001" customHeight="1" x14ac:dyDescent="0.25">
      <c r="B24" s="3" t="s">
        <v>17</v>
      </c>
      <c r="C24" s="45" t="s">
        <v>78</v>
      </c>
      <c r="D24" s="100" t="s">
        <v>60</v>
      </c>
      <c r="E24" s="2"/>
      <c r="F24" s="6">
        <v>0</v>
      </c>
      <c r="G24" s="28"/>
      <c r="H24" s="10">
        <v>8</v>
      </c>
      <c r="I24" s="10">
        <v>1850</v>
      </c>
      <c r="J24" s="10">
        <f t="shared" si="2"/>
        <v>231.25</v>
      </c>
      <c r="K24" s="18">
        <f>F24/I24</f>
        <v>0</v>
      </c>
      <c r="L24" s="67">
        <f>'4. Management Fee Proposal'!$C$9</f>
        <v>0</v>
      </c>
      <c r="M24" s="40">
        <f>'4. Management Fee Proposal'!$C$10</f>
        <v>0</v>
      </c>
      <c r="N24" s="40">
        <f>IF(E24="Yes",'4. Management Fee Proposal'!$C$12,0)</f>
        <v>0</v>
      </c>
      <c r="O24" s="18">
        <f t="shared" si="3"/>
        <v>0</v>
      </c>
      <c r="P24" s="98"/>
      <c r="Q24" s="98"/>
      <c r="R24" s="95">
        <v>16</v>
      </c>
      <c r="S24" s="95">
        <v>21</v>
      </c>
      <c r="T24" s="95">
        <v>17</v>
      </c>
      <c r="U24" s="95">
        <v>21</v>
      </c>
      <c r="V24" s="95">
        <v>12</v>
      </c>
      <c r="W24" s="95">
        <v>18</v>
      </c>
      <c r="X24" s="95">
        <v>17</v>
      </c>
      <c r="Y24" s="95">
        <v>19</v>
      </c>
      <c r="Z24" s="96">
        <v>14</v>
      </c>
      <c r="AA24" s="95">
        <v>21</v>
      </c>
      <c r="AB24" s="97">
        <f t="shared" si="1"/>
        <v>176</v>
      </c>
      <c r="AC24" s="9">
        <f>AB24*O24</f>
        <v>0</v>
      </c>
      <c r="AH24" s="24" t="s">
        <v>78</v>
      </c>
      <c r="AJ24" s="19" t="s">
        <v>79</v>
      </c>
      <c r="BA24" s="19"/>
    </row>
    <row r="25" spans="2:53" ht="18.600000000000001" customHeight="1" x14ac:dyDescent="0.25">
      <c r="B25" s="3" t="s">
        <v>17</v>
      </c>
      <c r="C25" s="45" t="s">
        <v>80</v>
      </c>
      <c r="D25" s="100" t="s">
        <v>60</v>
      </c>
      <c r="E25" s="2"/>
      <c r="F25" s="6">
        <v>0</v>
      </c>
      <c r="G25" s="28"/>
      <c r="H25" s="10">
        <v>8</v>
      </c>
      <c r="I25" s="10">
        <v>1850</v>
      </c>
      <c r="J25" s="10">
        <f t="shared" si="2"/>
        <v>231.25</v>
      </c>
      <c r="K25" s="18">
        <f t="shared" si="0"/>
        <v>0</v>
      </c>
      <c r="L25" s="67">
        <f>'4. Management Fee Proposal'!$C$9</f>
        <v>0</v>
      </c>
      <c r="M25" s="40">
        <f>'4. Management Fee Proposal'!$C$10</f>
        <v>0</v>
      </c>
      <c r="N25" s="40">
        <f>IF(E25="Yes",'4. Management Fee Proposal'!$C$12,0)</f>
        <v>0</v>
      </c>
      <c r="O25" s="18">
        <f t="shared" si="3"/>
        <v>0</v>
      </c>
      <c r="P25" s="98"/>
      <c r="Q25" s="98"/>
      <c r="R25" s="95">
        <v>16</v>
      </c>
      <c r="S25" s="95">
        <v>21</v>
      </c>
      <c r="T25" s="95">
        <v>17</v>
      </c>
      <c r="U25" s="95">
        <v>21</v>
      </c>
      <c r="V25" s="95">
        <v>12</v>
      </c>
      <c r="W25" s="95">
        <v>18</v>
      </c>
      <c r="X25" s="95">
        <v>17</v>
      </c>
      <c r="Y25" s="95">
        <v>19</v>
      </c>
      <c r="Z25" s="96">
        <v>14</v>
      </c>
      <c r="AA25" s="95">
        <v>21</v>
      </c>
      <c r="AB25" s="97">
        <f t="shared" si="1"/>
        <v>176</v>
      </c>
      <c r="AC25" s="9">
        <f t="shared" si="4"/>
        <v>0</v>
      </c>
      <c r="AH25" s="24" t="s">
        <v>80</v>
      </c>
      <c r="BA25" s="19"/>
    </row>
    <row r="26" spans="2:53" ht="18.600000000000001" customHeight="1" x14ac:dyDescent="0.25">
      <c r="B26" s="3" t="s">
        <v>17</v>
      </c>
      <c r="C26" s="45" t="s">
        <v>81</v>
      </c>
      <c r="D26" s="100" t="s">
        <v>60</v>
      </c>
      <c r="E26" s="2"/>
      <c r="F26" s="6">
        <v>0</v>
      </c>
      <c r="G26" s="28"/>
      <c r="H26" s="10">
        <v>8</v>
      </c>
      <c r="I26" s="10">
        <v>1850</v>
      </c>
      <c r="J26" s="10">
        <f t="shared" si="2"/>
        <v>231.25</v>
      </c>
      <c r="K26" s="18">
        <f t="shared" si="0"/>
        <v>0</v>
      </c>
      <c r="L26" s="67">
        <f>'4. Management Fee Proposal'!$C$9</f>
        <v>0</v>
      </c>
      <c r="M26" s="40">
        <f>'4. Management Fee Proposal'!$C$10</f>
        <v>0</v>
      </c>
      <c r="N26" s="40">
        <f>IF(E26="Yes",'4. Management Fee Proposal'!$C$12,0)</f>
        <v>0</v>
      </c>
      <c r="O26" s="18">
        <f t="shared" si="3"/>
        <v>0</v>
      </c>
      <c r="P26" s="98"/>
      <c r="Q26" s="98"/>
      <c r="R26" s="95">
        <v>16</v>
      </c>
      <c r="S26" s="95">
        <v>21</v>
      </c>
      <c r="T26" s="95">
        <v>17</v>
      </c>
      <c r="U26" s="95">
        <v>21</v>
      </c>
      <c r="V26" s="95">
        <v>12</v>
      </c>
      <c r="W26" s="95">
        <v>18</v>
      </c>
      <c r="X26" s="95">
        <v>17</v>
      </c>
      <c r="Y26" s="95">
        <v>19</v>
      </c>
      <c r="Z26" s="96">
        <v>14</v>
      </c>
      <c r="AA26" s="95">
        <v>21</v>
      </c>
      <c r="AB26" s="97">
        <f t="shared" si="1"/>
        <v>176</v>
      </c>
      <c r="AC26" s="9">
        <f t="shared" si="4"/>
        <v>0</v>
      </c>
      <c r="AH26" s="24" t="s">
        <v>81</v>
      </c>
      <c r="BA26" s="19"/>
    </row>
    <row r="27" spans="2:53" ht="18.600000000000001" customHeight="1" x14ac:dyDescent="0.25">
      <c r="B27" s="3" t="s">
        <v>17</v>
      </c>
      <c r="C27" s="45" t="s">
        <v>82</v>
      </c>
      <c r="D27" s="100" t="s">
        <v>60</v>
      </c>
      <c r="E27" s="2"/>
      <c r="F27" s="6">
        <v>0</v>
      </c>
      <c r="G27" s="28"/>
      <c r="H27" s="10">
        <v>8</v>
      </c>
      <c r="I27" s="10">
        <v>1850</v>
      </c>
      <c r="J27" s="10">
        <f t="shared" si="2"/>
        <v>231.25</v>
      </c>
      <c r="K27" s="18">
        <f t="shared" si="0"/>
        <v>0</v>
      </c>
      <c r="L27" s="67">
        <f>'4. Management Fee Proposal'!$C$9</f>
        <v>0</v>
      </c>
      <c r="M27" s="40">
        <f>'4. Management Fee Proposal'!$C$10</f>
        <v>0</v>
      </c>
      <c r="N27" s="40">
        <f>IF(E27="Yes",'4. Management Fee Proposal'!$C$12,0)</f>
        <v>0</v>
      </c>
      <c r="O27" s="18">
        <f t="shared" si="3"/>
        <v>0</v>
      </c>
      <c r="P27" s="98"/>
      <c r="Q27" s="98"/>
      <c r="R27" s="95">
        <v>16</v>
      </c>
      <c r="S27" s="95">
        <v>21</v>
      </c>
      <c r="T27" s="95">
        <v>17</v>
      </c>
      <c r="U27" s="95">
        <v>21</v>
      </c>
      <c r="V27" s="95">
        <v>12</v>
      </c>
      <c r="W27" s="95">
        <v>18</v>
      </c>
      <c r="X27" s="95">
        <v>17</v>
      </c>
      <c r="Y27" s="95">
        <v>19</v>
      </c>
      <c r="Z27" s="96">
        <v>14</v>
      </c>
      <c r="AA27" s="95">
        <v>21</v>
      </c>
      <c r="AB27" s="97">
        <f t="shared" si="1"/>
        <v>176</v>
      </c>
      <c r="AC27" s="9">
        <f t="shared" si="4"/>
        <v>0</v>
      </c>
      <c r="AH27" s="24" t="s">
        <v>82</v>
      </c>
      <c r="BA27" s="19"/>
    </row>
    <row r="28" spans="2:53" x14ac:dyDescent="0.25">
      <c r="B28" s="19"/>
      <c r="C28" s="19"/>
      <c r="D28" s="19"/>
      <c r="E28" s="19"/>
      <c r="G28" s="19"/>
      <c r="H28" s="19"/>
      <c r="I28" s="19"/>
      <c r="J28" s="19"/>
      <c r="K28" s="19"/>
      <c r="L28" s="19"/>
      <c r="M28" s="19"/>
      <c r="N28" s="19"/>
      <c r="O28" s="19"/>
      <c r="P28" s="19"/>
      <c r="Q28" s="19"/>
      <c r="R28" s="19"/>
      <c r="S28" s="19"/>
      <c r="T28" s="19"/>
      <c r="U28" s="19"/>
      <c r="V28" s="19"/>
      <c r="W28" s="19"/>
      <c r="X28" s="19"/>
      <c r="Y28" s="19"/>
      <c r="Z28" s="19"/>
      <c r="AA28" s="19"/>
      <c r="AB28" s="38" t="s">
        <v>83</v>
      </c>
      <c r="AC28" s="9">
        <f>SUM(AC14:AC27)</f>
        <v>0</v>
      </c>
    </row>
    <row r="29" spans="2:53" ht="15.75" thickBot="1" x14ac:dyDescent="0.3">
      <c r="B29" s="19"/>
      <c r="C29" s="19"/>
      <c r="D29" s="19"/>
      <c r="E29" s="19"/>
      <c r="G29" s="19"/>
      <c r="H29" s="19"/>
      <c r="I29" s="19"/>
      <c r="J29" s="19"/>
      <c r="K29" s="19"/>
      <c r="L29" s="19"/>
      <c r="M29" s="19"/>
      <c r="N29" s="19"/>
      <c r="O29" s="19"/>
      <c r="P29" s="19"/>
      <c r="Q29" s="19"/>
      <c r="R29" s="19"/>
      <c r="S29" s="19"/>
      <c r="T29" s="19"/>
      <c r="U29" s="19"/>
      <c r="V29" s="19"/>
      <c r="W29" s="19"/>
      <c r="X29" s="19"/>
      <c r="Y29" s="19"/>
      <c r="Z29" s="19"/>
      <c r="AA29" s="87"/>
      <c r="AB29" s="75"/>
      <c r="AZ29"/>
    </row>
    <row r="30" spans="2:53" ht="18.75" x14ac:dyDescent="0.3">
      <c r="B30" s="19"/>
      <c r="C30" s="82" t="s">
        <v>84</v>
      </c>
      <c r="D30" s="19"/>
      <c r="E30" s="19"/>
      <c r="G30" s="19"/>
      <c r="H30" s="19"/>
      <c r="I30" s="19"/>
      <c r="J30" s="19"/>
      <c r="K30" s="19"/>
      <c r="L30" s="19"/>
      <c r="M30" s="19"/>
      <c r="N30" s="19"/>
      <c r="O30" s="19"/>
      <c r="P30" s="19"/>
      <c r="Q30" s="19"/>
      <c r="R30" s="19"/>
      <c r="S30" s="19"/>
      <c r="T30" s="25"/>
      <c r="U30" s="25"/>
      <c r="V30" s="19"/>
      <c r="W30" s="19"/>
      <c r="X30" s="19"/>
      <c r="Y30" s="19"/>
      <c r="Z30" s="19"/>
      <c r="AA30" s="19"/>
      <c r="AB30" s="19"/>
      <c r="AJ30" s="23" t="s">
        <v>58</v>
      </c>
    </row>
    <row r="31" spans="2:53" ht="18.75" x14ac:dyDescent="0.3">
      <c r="B31" s="80"/>
      <c r="C31" s="79" t="s">
        <v>37</v>
      </c>
      <c r="D31" s="52">
        <f>'4. Management Fee Proposal'!C11</f>
        <v>0</v>
      </c>
      <c r="E31" s="19"/>
      <c r="G31" s="19"/>
      <c r="H31" s="37"/>
      <c r="I31" s="37"/>
      <c r="J31" s="19"/>
      <c r="K31" s="19"/>
      <c r="L31" s="19"/>
      <c r="M31" s="37"/>
      <c r="N31" s="37"/>
      <c r="O31" s="19"/>
      <c r="P31" s="19"/>
      <c r="Q31" s="19"/>
      <c r="R31" s="19"/>
      <c r="S31" s="19"/>
      <c r="T31" s="19"/>
      <c r="U31" s="19"/>
      <c r="V31" s="19"/>
      <c r="W31" s="19"/>
      <c r="X31" s="19"/>
      <c r="Y31" s="19"/>
      <c r="Z31" s="19"/>
      <c r="AA31" s="19"/>
      <c r="AB31" s="19"/>
      <c r="AJ31" s="19" t="s">
        <v>85</v>
      </c>
    </row>
    <row r="32" spans="2:53" ht="18.75" x14ac:dyDescent="0.3">
      <c r="B32" s="60"/>
      <c r="C32" s="83" t="s">
        <v>86</v>
      </c>
      <c r="D32" s="54">
        <f>W107</f>
        <v>0</v>
      </c>
      <c r="E32" s="19"/>
      <c r="G32" s="19"/>
      <c r="H32" s="37"/>
      <c r="I32" s="37"/>
      <c r="J32" s="19"/>
      <c r="K32" s="19"/>
      <c r="L32" s="19"/>
      <c r="M32" s="37"/>
      <c r="N32" s="37"/>
      <c r="O32" s="19"/>
      <c r="P32" s="19"/>
      <c r="Q32" s="19"/>
      <c r="R32" s="19"/>
      <c r="S32" s="19"/>
      <c r="T32" s="19"/>
      <c r="U32" s="19"/>
      <c r="V32" s="19"/>
      <c r="W32" s="19"/>
      <c r="X32" s="19"/>
      <c r="Y32" s="19"/>
      <c r="Z32" s="19"/>
      <c r="AA32" s="19"/>
      <c r="AB32" s="19"/>
    </row>
    <row r="33" spans="1:53" ht="18.75" x14ac:dyDescent="0.3">
      <c r="B33" s="53"/>
      <c r="C33" s="19"/>
      <c r="D33" s="19"/>
      <c r="E33" s="19"/>
      <c r="G33" s="19"/>
      <c r="H33" s="37"/>
      <c r="I33" s="37"/>
      <c r="J33" s="19"/>
      <c r="K33" s="19"/>
      <c r="L33" s="19"/>
      <c r="M33" s="37"/>
      <c r="N33" s="37"/>
      <c r="O33" s="55" t="s">
        <v>39</v>
      </c>
      <c r="P33" s="19"/>
      <c r="Q33" s="19"/>
      <c r="R33" s="19"/>
      <c r="S33" s="19"/>
      <c r="T33" s="19"/>
      <c r="U33" s="19"/>
      <c r="V33" s="19"/>
      <c r="W33" s="19"/>
      <c r="X33" s="19"/>
      <c r="Y33" s="19"/>
      <c r="Z33" s="19"/>
      <c r="AA33" s="19"/>
      <c r="AB33" s="19"/>
    </row>
    <row r="34" spans="1:53" ht="18.75" x14ac:dyDescent="0.3">
      <c r="B34" s="21"/>
      <c r="C34" s="68"/>
      <c r="D34" s="37"/>
      <c r="E34" s="21"/>
      <c r="F34" s="26"/>
      <c r="G34" s="49"/>
      <c r="H34" s="44"/>
      <c r="I34" s="44"/>
      <c r="J34" s="50"/>
      <c r="K34" s="37"/>
      <c r="L34" s="21"/>
      <c r="M34" s="48"/>
      <c r="N34" s="48"/>
      <c r="O34" s="125" t="s">
        <v>40</v>
      </c>
      <c r="P34" s="125"/>
      <c r="Q34" s="125"/>
      <c r="R34" s="125"/>
      <c r="S34" s="125"/>
      <c r="T34" s="125"/>
      <c r="U34" s="61"/>
      <c r="V34" s="22"/>
      <c r="W34" s="19"/>
      <c r="X34" s="19"/>
      <c r="Y34" s="19"/>
      <c r="Z34" s="19"/>
      <c r="AA34" s="19"/>
      <c r="AB34" s="19"/>
    </row>
    <row r="35" spans="1:53" s="8" customFormat="1" ht="63" x14ac:dyDescent="0.25">
      <c r="A35" s="23"/>
      <c r="B35" s="13" t="s">
        <v>41</v>
      </c>
      <c r="C35" s="13" t="s">
        <v>1</v>
      </c>
      <c r="D35" s="14" t="s">
        <v>42</v>
      </c>
      <c r="E35" s="14" t="s">
        <v>43</v>
      </c>
      <c r="F35" s="14" t="s">
        <v>44</v>
      </c>
      <c r="G35" s="27"/>
      <c r="H35" s="12" t="s">
        <v>45</v>
      </c>
      <c r="I35" s="12" t="s">
        <v>46</v>
      </c>
      <c r="J35" s="12" t="s">
        <v>47</v>
      </c>
      <c r="K35" s="12" t="s">
        <v>48</v>
      </c>
      <c r="L35" s="11" t="s">
        <v>49</v>
      </c>
      <c r="M35" s="11" t="s">
        <v>50</v>
      </c>
      <c r="N35" s="14" t="s">
        <v>51</v>
      </c>
      <c r="O35" s="14" t="s">
        <v>52</v>
      </c>
      <c r="P35" s="17">
        <v>1</v>
      </c>
      <c r="Q35" s="17">
        <v>2</v>
      </c>
      <c r="R35" s="17">
        <v>3</v>
      </c>
      <c r="S35" s="17">
        <v>4</v>
      </c>
      <c r="T35" s="17">
        <v>5</v>
      </c>
      <c r="U35" s="17">
        <v>6</v>
      </c>
      <c r="V35" s="14" t="s">
        <v>87</v>
      </c>
      <c r="W35" s="14" t="s">
        <v>88</v>
      </c>
      <c r="X35" s="23"/>
      <c r="Y35" s="23"/>
      <c r="Z35" s="23"/>
      <c r="AA35" s="23"/>
      <c r="AB35" s="19"/>
      <c r="AC35" s="19"/>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row>
    <row r="36" spans="1:53" ht="15.75" x14ac:dyDescent="0.25">
      <c r="B36" s="3" t="s">
        <v>17</v>
      </c>
      <c r="C36" s="46" t="s">
        <v>89</v>
      </c>
      <c r="D36" s="46" t="s">
        <v>63</v>
      </c>
      <c r="E36" s="2"/>
      <c r="F36" s="89">
        <v>0</v>
      </c>
      <c r="G36" s="28"/>
      <c r="H36" s="90">
        <v>8</v>
      </c>
      <c r="I36" s="90">
        <v>1850</v>
      </c>
      <c r="J36" s="90">
        <f>I36/H36</f>
        <v>231.25</v>
      </c>
      <c r="K36" s="91">
        <f>F36/I36</f>
        <v>0</v>
      </c>
      <c r="L36" s="92">
        <f>'4. Management Fee Proposal'!$C$9</f>
        <v>0</v>
      </c>
      <c r="M36" s="39">
        <f>'4. Management Fee Proposal'!$C$10</f>
        <v>0</v>
      </c>
      <c r="N36" s="40">
        <f>IF(E36="Yes",'4. Management Fee Proposal'!$C$12,0)</f>
        <v>0</v>
      </c>
      <c r="O36" s="91">
        <f t="shared" ref="O36:O62" si="5">(K36*8)*(1+L36+M36)</f>
        <v>0</v>
      </c>
      <c r="P36" s="71">
        <v>16</v>
      </c>
      <c r="Q36" s="71">
        <v>21</v>
      </c>
      <c r="R36" s="71">
        <v>17</v>
      </c>
      <c r="S36" s="71">
        <v>21</v>
      </c>
      <c r="T36" s="71">
        <v>12</v>
      </c>
      <c r="U36" s="71">
        <v>18</v>
      </c>
      <c r="V36" s="90">
        <f>SUM(P36:U36)</f>
        <v>105</v>
      </c>
      <c r="W36" s="9">
        <f>V36*O36</f>
        <v>0</v>
      </c>
      <c r="X36" s="19"/>
      <c r="Y36" s="19"/>
      <c r="Z36" s="19"/>
      <c r="AA36" s="19"/>
      <c r="AB36" s="23"/>
      <c r="AC36" s="23"/>
      <c r="BA36" s="19"/>
    </row>
    <row r="37" spans="1:53" ht="15.75" x14ac:dyDescent="0.25">
      <c r="B37" s="3" t="s">
        <v>17</v>
      </c>
      <c r="C37" s="46" t="s">
        <v>90</v>
      </c>
      <c r="D37" s="46" t="s">
        <v>67</v>
      </c>
      <c r="E37" s="2"/>
      <c r="F37" s="89">
        <v>0</v>
      </c>
      <c r="G37" s="28"/>
      <c r="H37" s="90">
        <v>8</v>
      </c>
      <c r="I37" s="90">
        <v>1850</v>
      </c>
      <c r="J37" s="90">
        <f t="shared" ref="J37:J42" si="6">I37/H37</f>
        <v>231.25</v>
      </c>
      <c r="K37" s="91">
        <f t="shared" ref="K37:K42" si="7">F37/I37</f>
        <v>0</v>
      </c>
      <c r="L37" s="92">
        <f>'4. Management Fee Proposal'!$C$9</f>
        <v>0</v>
      </c>
      <c r="M37" s="39">
        <f>'4. Management Fee Proposal'!$C$10</f>
        <v>0</v>
      </c>
      <c r="N37" s="40">
        <f>IF(E37="Yes",'4. Management Fee Proposal'!$C$12,0)</f>
        <v>0</v>
      </c>
      <c r="O37" s="91">
        <f t="shared" ref="O37:O42" si="8">(K37*8)*(1+L37+M37)</f>
        <v>0</v>
      </c>
      <c r="P37" s="71">
        <v>16</v>
      </c>
      <c r="Q37" s="71">
        <v>21</v>
      </c>
      <c r="R37" s="71">
        <v>17</v>
      </c>
      <c r="S37" s="71">
        <v>21</v>
      </c>
      <c r="T37" s="71">
        <v>12</v>
      </c>
      <c r="U37" s="71">
        <v>18</v>
      </c>
      <c r="V37" s="90">
        <f t="shared" ref="V37:V42" si="9">SUM(P37:U37)</f>
        <v>105</v>
      </c>
      <c r="W37" s="9">
        <f t="shared" ref="W37:W42" si="10">V37*O37</f>
        <v>0</v>
      </c>
      <c r="X37" s="19"/>
      <c r="Y37" s="19"/>
      <c r="Z37" s="19"/>
      <c r="AA37" s="19"/>
      <c r="AB37" s="23"/>
      <c r="AC37" s="23"/>
      <c r="BA37" s="19"/>
    </row>
    <row r="38" spans="1:53" ht="15.75" x14ac:dyDescent="0.25">
      <c r="B38" s="3" t="s">
        <v>17</v>
      </c>
      <c r="C38" s="46" t="s">
        <v>91</v>
      </c>
      <c r="D38" s="46" t="s">
        <v>65</v>
      </c>
      <c r="E38" s="2"/>
      <c r="F38" s="89">
        <v>0</v>
      </c>
      <c r="G38" s="28"/>
      <c r="H38" s="90">
        <v>8</v>
      </c>
      <c r="I38" s="90">
        <v>1850</v>
      </c>
      <c r="J38" s="90">
        <f t="shared" si="6"/>
        <v>231.25</v>
      </c>
      <c r="K38" s="91">
        <f t="shared" si="7"/>
        <v>0</v>
      </c>
      <c r="L38" s="92">
        <f>'4. Management Fee Proposal'!$C$9</f>
        <v>0</v>
      </c>
      <c r="M38" s="39">
        <f>'4. Management Fee Proposal'!$C$10</f>
        <v>0</v>
      </c>
      <c r="N38" s="40">
        <f>IF(E38="Yes",'4. Management Fee Proposal'!$C$12,0)</f>
        <v>0</v>
      </c>
      <c r="O38" s="91">
        <f t="shared" si="8"/>
        <v>0</v>
      </c>
      <c r="P38" s="71">
        <v>16</v>
      </c>
      <c r="Q38" s="71">
        <v>21</v>
      </c>
      <c r="R38" s="71">
        <v>17</v>
      </c>
      <c r="S38" s="71">
        <v>21</v>
      </c>
      <c r="T38" s="71">
        <v>12</v>
      </c>
      <c r="U38" s="71">
        <v>18</v>
      </c>
      <c r="V38" s="90">
        <f t="shared" si="9"/>
        <v>105</v>
      </c>
      <c r="W38" s="9">
        <f t="shared" si="10"/>
        <v>0</v>
      </c>
      <c r="X38" s="19"/>
      <c r="Y38" s="19"/>
      <c r="Z38" s="19"/>
      <c r="AA38" s="19"/>
      <c r="AB38" s="23"/>
      <c r="AC38" s="23"/>
      <c r="BA38" s="19"/>
    </row>
    <row r="39" spans="1:53" ht="15.75" x14ac:dyDescent="0.25">
      <c r="B39" s="3" t="s">
        <v>17</v>
      </c>
      <c r="C39" s="46" t="s">
        <v>92</v>
      </c>
      <c r="D39" s="46" t="s">
        <v>65</v>
      </c>
      <c r="E39" s="2"/>
      <c r="F39" s="89">
        <v>0</v>
      </c>
      <c r="G39" s="28"/>
      <c r="H39" s="90">
        <v>8</v>
      </c>
      <c r="I39" s="90">
        <v>1850</v>
      </c>
      <c r="J39" s="90">
        <f t="shared" si="6"/>
        <v>231.25</v>
      </c>
      <c r="K39" s="91">
        <f t="shared" si="7"/>
        <v>0</v>
      </c>
      <c r="L39" s="92">
        <f>'4. Management Fee Proposal'!$C$9</f>
        <v>0</v>
      </c>
      <c r="M39" s="39">
        <f>'4. Management Fee Proposal'!$C$10</f>
        <v>0</v>
      </c>
      <c r="N39" s="40">
        <f>IF(E39="Yes",'4. Management Fee Proposal'!$C$12,0)</f>
        <v>0</v>
      </c>
      <c r="O39" s="91">
        <f t="shared" si="8"/>
        <v>0</v>
      </c>
      <c r="P39" s="71">
        <v>16</v>
      </c>
      <c r="Q39" s="71">
        <v>21</v>
      </c>
      <c r="R39" s="71">
        <v>17</v>
      </c>
      <c r="S39" s="71">
        <v>21</v>
      </c>
      <c r="T39" s="71">
        <v>12</v>
      </c>
      <c r="U39" s="71">
        <v>18</v>
      </c>
      <c r="V39" s="90">
        <f t="shared" si="9"/>
        <v>105</v>
      </c>
      <c r="W39" s="9">
        <f t="shared" si="10"/>
        <v>0</v>
      </c>
      <c r="X39" s="19"/>
      <c r="Y39" s="19"/>
      <c r="Z39" s="19"/>
      <c r="AA39" s="19"/>
      <c r="AB39" s="23"/>
      <c r="AC39" s="23"/>
      <c r="BA39" s="19"/>
    </row>
    <row r="40" spans="1:53" ht="15.75" x14ac:dyDescent="0.25">
      <c r="B40" s="3" t="s">
        <v>17</v>
      </c>
      <c r="C40" s="46" t="s">
        <v>93</v>
      </c>
      <c r="D40" s="46" t="s">
        <v>65</v>
      </c>
      <c r="E40" s="2"/>
      <c r="F40" s="89">
        <v>0</v>
      </c>
      <c r="G40" s="28"/>
      <c r="H40" s="90">
        <v>8</v>
      </c>
      <c r="I40" s="90">
        <v>1850</v>
      </c>
      <c r="J40" s="90">
        <f t="shared" si="6"/>
        <v>231.25</v>
      </c>
      <c r="K40" s="91">
        <f t="shared" si="7"/>
        <v>0</v>
      </c>
      <c r="L40" s="92">
        <f>'4. Management Fee Proposal'!$C$9</f>
        <v>0</v>
      </c>
      <c r="M40" s="39">
        <f>'4. Management Fee Proposal'!$C$10</f>
        <v>0</v>
      </c>
      <c r="N40" s="40">
        <f>IF(E40="Yes",'4. Management Fee Proposal'!$C$12,0)</f>
        <v>0</v>
      </c>
      <c r="O40" s="91">
        <f t="shared" si="8"/>
        <v>0</v>
      </c>
      <c r="P40" s="71">
        <v>16</v>
      </c>
      <c r="Q40" s="71">
        <v>21</v>
      </c>
      <c r="R40" s="71">
        <v>17</v>
      </c>
      <c r="S40" s="71">
        <v>21</v>
      </c>
      <c r="T40" s="71">
        <v>12</v>
      </c>
      <c r="U40" s="71">
        <v>18</v>
      </c>
      <c r="V40" s="90">
        <f t="shared" si="9"/>
        <v>105</v>
      </c>
      <c r="W40" s="9">
        <f t="shared" si="10"/>
        <v>0</v>
      </c>
      <c r="X40" s="19"/>
      <c r="Y40" s="19"/>
      <c r="Z40" s="19"/>
      <c r="AA40" s="19"/>
      <c r="AB40" s="23"/>
      <c r="AC40" s="23"/>
      <c r="BA40" s="19"/>
    </row>
    <row r="41" spans="1:53" ht="15.75" x14ac:dyDescent="0.25">
      <c r="B41" s="3" t="s">
        <v>17</v>
      </c>
      <c r="C41" s="46" t="s">
        <v>94</v>
      </c>
      <c r="D41" s="46" t="s">
        <v>65</v>
      </c>
      <c r="E41" s="2"/>
      <c r="F41" s="89">
        <v>0</v>
      </c>
      <c r="G41" s="28"/>
      <c r="H41" s="90">
        <v>8</v>
      </c>
      <c r="I41" s="90">
        <v>1850</v>
      </c>
      <c r="J41" s="90">
        <f t="shared" si="6"/>
        <v>231.25</v>
      </c>
      <c r="K41" s="91">
        <f t="shared" si="7"/>
        <v>0</v>
      </c>
      <c r="L41" s="92">
        <f>'4. Management Fee Proposal'!$C$9</f>
        <v>0</v>
      </c>
      <c r="M41" s="39">
        <f>'4. Management Fee Proposal'!$C$10</f>
        <v>0</v>
      </c>
      <c r="N41" s="40">
        <f>IF(E41="Yes",'4. Management Fee Proposal'!$C$12,0)</f>
        <v>0</v>
      </c>
      <c r="O41" s="91">
        <f t="shared" si="8"/>
        <v>0</v>
      </c>
      <c r="P41" s="71">
        <v>16</v>
      </c>
      <c r="Q41" s="71">
        <v>21</v>
      </c>
      <c r="R41" s="71">
        <v>17</v>
      </c>
      <c r="S41" s="71">
        <v>21</v>
      </c>
      <c r="T41" s="71">
        <v>12</v>
      </c>
      <c r="U41" s="71">
        <v>18</v>
      </c>
      <c r="V41" s="90">
        <f t="shared" si="9"/>
        <v>105</v>
      </c>
      <c r="W41" s="9">
        <f t="shared" si="10"/>
        <v>0</v>
      </c>
      <c r="X41" s="19"/>
      <c r="Y41" s="19"/>
      <c r="Z41" s="19"/>
      <c r="AA41" s="19"/>
      <c r="AB41" s="23"/>
      <c r="AC41" s="23"/>
      <c r="BA41" s="19"/>
    </row>
    <row r="42" spans="1:53" ht="15.75" x14ac:dyDescent="0.25">
      <c r="B42" s="3" t="s">
        <v>17</v>
      </c>
      <c r="C42" s="46" t="s">
        <v>95</v>
      </c>
      <c r="D42" s="46" t="s">
        <v>65</v>
      </c>
      <c r="E42" s="2"/>
      <c r="F42" s="89">
        <v>0</v>
      </c>
      <c r="G42" s="28"/>
      <c r="H42" s="90">
        <v>8</v>
      </c>
      <c r="I42" s="90">
        <v>1850</v>
      </c>
      <c r="J42" s="90">
        <f t="shared" si="6"/>
        <v>231.25</v>
      </c>
      <c r="K42" s="91">
        <f t="shared" si="7"/>
        <v>0</v>
      </c>
      <c r="L42" s="92">
        <f>'4. Management Fee Proposal'!$C$9</f>
        <v>0</v>
      </c>
      <c r="M42" s="39">
        <f>'4. Management Fee Proposal'!$C$10</f>
        <v>0</v>
      </c>
      <c r="N42" s="40">
        <f>IF(E42="Yes",'4. Management Fee Proposal'!$C$12,0)</f>
        <v>0</v>
      </c>
      <c r="O42" s="91">
        <f t="shared" si="8"/>
        <v>0</v>
      </c>
      <c r="P42" s="71">
        <v>16</v>
      </c>
      <c r="Q42" s="71">
        <v>21</v>
      </c>
      <c r="R42" s="71">
        <v>17</v>
      </c>
      <c r="S42" s="71">
        <v>21</v>
      </c>
      <c r="T42" s="71">
        <v>12</v>
      </c>
      <c r="U42" s="71">
        <v>18</v>
      </c>
      <c r="V42" s="90">
        <f t="shared" si="9"/>
        <v>105</v>
      </c>
      <c r="W42" s="9">
        <f t="shared" si="10"/>
        <v>0</v>
      </c>
      <c r="X42" s="19"/>
      <c r="Y42" s="19"/>
      <c r="Z42" s="19"/>
      <c r="AA42" s="19"/>
      <c r="AB42" s="23"/>
      <c r="AC42" s="23"/>
      <c r="BA42" s="19"/>
    </row>
    <row r="43" spans="1:53" ht="15.75" x14ac:dyDescent="0.25">
      <c r="B43" s="3" t="s">
        <v>17</v>
      </c>
      <c r="C43" s="46" t="s">
        <v>96</v>
      </c>
      <c r="D43" s="46" t="s">
        <v>57</v>
      </c>
      <c r="E43" s="2"/>
      <c r="F43" s="89">
        <v>0</v>
      </c>
      <c r="G43" s="28"/>
      <c r="H43" s="90">
        <v>8</v>
      </c>
      <c r="I43" s="90">
        <v>1850</v>
      </c>
      <c r="J43" s="90">
        <f t="shared" ref="J43:J61" si="11">I43/H43</f>
        <v>231.25</v>
      </c>
      <c r="K43" s="91">
        <f t="shared" ref="K43:K61" si="12">F43/I43</f>
        <v>0</v>
      </c>
      <c r="L43" s="92">
        <f>'4. Management Fee Proposal'!$C$9</f>
        <v>0</v>
      </c>
      <c r="M43" s="39">
        <f>'4. Management Fee Proposal'!$C$10</f>
        <v>0</v>
      </c>
      <c r="N43" s="40">
        <f>IF(E43="Yes",'4. Management Fee Proposal'!$C$12,0)</f>
        <v>0</v>
      </c>
      <c r="O43" s="91">
        <f t="shared" si="5"/>
        <v>0</v>
      </c>
      <c r="P43" s="71">
        <v>16</v>
      </c>
      <c r="Q43" s="71">
        <v>21</v>
      </c>
      <c r="R43" s="71">
        <v>17</v>
      </c>
      <c r="S43" s="71">
        <v>21</v>
      </c>
      <c r="T43" s="71">
        <v>12</v>
      </c>
      <c r="U43" s="71">
        <v>18</v>
      </c>
      <c r="V43" s="90">
        <f t="shared" ref="V43:V61" si="13">SUM(P43:U43)</f>
        <v>105</v>
      </c>
      <c r="W43" s="9">
        <f t="shared" ref="W43:W61" si="14">V43*O43</f>
        <v>0</v>
      </c>
      <c r="X43" s="19"/>
      <c r="Y43" s="19"/>
      <c r="Z43" s="19"/>
      <c r="AA43" s="19"/>
      <c r="AB43" s="19"/>
      <c r="BA43" s="19"/>
    </row>
    <row r="44" spans="1:53" ht="15.75" x14ac:dyDescent="0.25">
      <c r="B44" s="3" t="s">
        <v>17</v>
      </c>
      <c r="C44" s="46" t="s">
        <v>97</v>
      </c>
      <c r="D44" s="46" t="s">
        <v>57</v>
      </c>
      <c r="E44" s="2"/>
      <c r="F44" s="89">
        <v>0</v>
      </c>
      <c r="G44" s="28"/>
      <c r="H44" s="90">
        <v>8</v>
      </c>
      <c r="I44" s="90">
        <v>1850</v>
      </c>
      <c r="J44" s="90">
        <f t="shared" si="11"/>
        <v>231.25</v>
      </c>
      <c r="K44" s="91">
        <f t="shared" si="12"/>
        <v>0</v>
      </c>
      <c r="L44" s="92">
        <f>'4. Management Fee Proposal'!$C$9</f>
        <v>0</v>
      </c>
      <c r="M44" s="39">
        <f>'4. Management Fee Proposal'!$C$10</f>
        <v>0</v>
      </c>
      <c r="N44" s="40">
        <f>IF(E44="Yes",'4. Management Fee Proposal'!$C$12,0)</f>
        <v>0</v>
      </c>
      <c r="O44" s="91">
        <f t="shared" si="5"/>
        <v>0</v>
      </c>
      <c r="P44" s="71">
        <v>16</v>
      </c>
      <c r="Q44" s="71">
        <v>21</v>
      </c>
      <c r="R44" s="71">
        <v>17</v>
      </c>
      <c r="S44" s="71">
        <v>21</v>
      </c>
      <c r="T44" s="71">
        <v>12</v>
      </c>
      <c r="U44" s="71">
        <v>18</v>
      </c>
      <c r="V44" s="90">
        <f t="shared" si="13"/>
        <v>105</v>
      </c>
      <c r="W44" s="9">
        <f t="shared" si="14"/>
        <v>0</v>
      </c>
      <c r="X44" s="19"/>
      <c r="Y44" s="19"/>
      <c r="Z44" s="19"/>
      <c r="AA44" s="19"/>
      <c r="AB44" s="19"/>
      <c r="BA44" s="19"/>
    </row>
    <row r="45" spans="1:53" ht="15.75" x14ac:dyDescent="0.25">
      <c r="B45" s="3" t="s">
        <v>17</v>
      </c>
      <c r="C45" s="46" t="s">
        <v>98</v>
      </c>
      <c r="D45" s="46" t="s">
        <v>57</v>
      </c>
      <c r="E45" s="2"/>
      <c r="F45" s="89">
        <v>0</v>
      </c>
      <c r="G45" s="28"/>
      <c r="H45" s="90">
        <v>8</v>
      </c>
      <c r="I45" s="90">
        <v>1850</v>
      </c>
      <c r="J45" s="90">
        <f t="shared" si="11"/>
        <v>231.25</v>
      </c>
      <c r="K45" s="91">
        <f t="shared" si="12"/>
        <v>0</v>
      </c>
      <c r="L45" s="92">
        <f>'4. Management Fee Proposal'!$C$9</f>
        <v>0</v>
      </c>
      <c r="M45" s="39">
        <f>'4. Management Fee Proposal'!$C$10</f>
        <v>0</v>
      </c>
      <c r="N45" s="40">
        <f>IF(E45="Yes",'4. Management Fee Proposal'!$C$12,0)</f>
        <v>0</v>
      </c>
      <c r="O45" s="91">
        <f t="shared" si="5"/>
        <v>0</v>
      </c>
      <c r="P45" s="71">
        <v>16</v>
      </c>
      <c r="Q45" s="71">
        <v>21</v>
      </c>
      <c r="R45" s="71">
        <v>17</v>
      </c>
      <c r="S45" s="71">
        <v>21</v>
      </c>
      <c r="T45" s="71">
        <v>12</v>
      </c>
      <c r="U45" s="71">
        <v>18</v>
      </c>
      <c r="V45" s="90">
        <f t="shared" si="13"/>
        <v>105</v>
      </c>
      <c r="W45" s="9">
        <f t="shared" si="14"/>
        <v>0</v>
      </c>
      <c r="X45" s="19"/>
      <c r="Y45" s="19"/>
      <c r="Z45" s="19"/>
      <c r="AA45" s="19"/>
      <c r="AB45" s="19"/>
      <c r="BA45" s="19"/>
    </row>
    <row r="46" spans="1:53" ht="15.75" x14ac:dyDescent="0.25">
      <c r="B46" s="3" t="s">
        <v>17</v>
      </c>
      <c r="C46" s="46" t="s">
        <v>99</v>
      </c>
      <c r="D46" s="46" t="s">
        <v>57</v>
      </c>
      <c r="E46" s="2"/>
      <c r="F46" s="89">
        <v>0</v>
      </c>
      <c r="G46" s="28"/>
      <c r="H46" s="90">
        <v>8</v>
      </c>
      <c r="I46" s="90">
        <v>1850</v>
      </c>
      <c r="J46" s="90">
        <f t="shared" si="11"/>
        <v>231.25</v>
      </c>
      <c r="K46" s="91">
        <f t="shared" si="12"/>
        <v>0</v>
      </c>
      <c r="L46" s="92">
        <f>'4. Management Fee Proposal'!$C$9</f>
        <v>0</v>
      </c>
      <c r="M46" s="39">
        <f>'4. Management Fee Proposal'!$C$10</f>
        <v>0</v>
      </c>
      <c r="N46" s="40">
        <f>IF(E46="Yes",'4. Management Fee Proposal'!$C$12,0)</f>
        <v>0</v>
      </c>
      <c r="O46" s="91">
        <f t="shared" si="5"/>
        <v>0</v>
      </c>
      <c r="P46" s="71">
        <v>16</v>
      </c>
      <c r="Q46" s="71">
        <v>21</v>
      </c>
      <c r="R46" s="71">
        <v>17</v>
      </c>
      <c r="S46" s="71">
        <v>21</v>
      </c>
      <c r="T46" s="71">
        <v>12</v>
      </c>
      <c r="U46" s="71">
        <v>18</v>
      </c>
      <c r="V46" s="90">
        <f t="shared" si="13"/>
        <v>105</v>
      </c>
      <c r="W46" s="9">
        <f t="shared" si="14"/>
        <v>0</v>
      </c>
      <c r="X46" s="19"/>
      <c r="Y46" s="19"/>
      <c r="Z46" s="19"/>
      <c r="AA46" s="19"/>
      <c r="AB46" s="19"/>
      <c r="BA46" s="19"/>
    </row>
    <row r="47" spans="1:53" ht="15.75" x14ac:dyDescent="0.25">
      <c r="B47" s="3" t="s">
        <v>17</v>
      </c>
      <c r="C47" s="46" t="s">
        <v>100</v>
      </c>
      <c r="D47" s="46" t="s">
        <v>57</v>
      </c>
      <c r="E47" s="2"/>
      <c r="F47" s="89">
        <v>0</v>
      </c>
      <c r="G47" s="28"/>
      <c r="H47" s="90">
        <v>8</v>
      </c>
      <c r="I47" s="90">
        <v>1850</v>
      </c>
      <c r="J47" s="90">
        <f t="shared" si="11"/>
        <v>231.25</v>
      </c>
      <c r="K47" s="91">
        <f t="shared" si="12"/>
        <v>0</v>
      </c>
      <c r="L47" s="92">
        <f>'4. Management Fee Proposal'!$C$9</f>
        <v>0</v>
      </c>
      <c r="M47" s="39">
        <f>'4. Management Fee Proposal'!$C$10</f>
        <v>0</v>
      </c>
      <c r="N47" s="40">
        <f>IF(E47="Yes",'4. Management Fee Proposal'!$C$12,0)</f>
        <v>0</v>
      </c>
      <c r="O47" s="91">
        <f t="shared" si="5"/>
        <v>0</v>
      </c>
      <c r="P47" s="71">
        <v>16</v>
      </c>
      <c r="Q47" s="71">
        <v>21</v>
      </c>
      <c r="R47" s="71">
        <v>17</v>
      </c>
      <c r="S47" s="71">
        <v>21</v>
      </c>
      <c r="T47" s="71">
        <v>12</v>
      </c>
      <c r="U47" s="71">
        <v>18</v>
      </c>
      <c r="V47" s="90">
        <f t="shared" si="13"/>
        <v>105</v>
      </c>
      <c r="W47" s="9">
        <f t="shared" si="14"/>
        <v>0</v>
      </c>
      <c r="X47" s="19"/>
      <c r="Y47" s="19"/>
      <c r="Z47" s="19"/>
      <c r="AA47" s="19"/>
      <c r="AB47" s="19"/>
      <c r="BA47" s="19"/>
    </row>
    <row r="48" spans="1:53" ht="15.75" x14ac:dyDescent="0.25">
      <c r="B48" s="3" t="s">
        <v>17</v>
      </c>
      <c r="C48" s="46" t="s">
        <v>101</v>
      </c>
      <c r="D48" s="46" t="s">
        <v>57</v>
      </c>
      <c r="E48" s="2"/>
      <c r="F48" s="89">
        <v>0</v>
      </c>
      <c r="G48" s="28"/>
      <c r="H48" s="90">
        <v>8</v>
      </c>
      <c r="I48" s="90">
        <v>1850</v>
      </c>
      <c r="J48" s="90">
        <f t="shared" si="11"/>
        <v>231.25</v>
      </c>
      <c r="K48" s="91">
        <f t="shared" si="12"/>
        <v>0</v>
      </c>
      <c r="L48" s="92">
        <f>'4. Management Fee Proposal'!$C$9</f>
        <v>0</v>
      </c>
      <c r="M48" s="39">
        <f>'4. Management Fee Proposal'!$C$10</f>
        <v>0</v>
      </c>
      <c r="N48" s="40">
        <f>IF(E48="Yes",'4. Management Fee Proposal'!$C$12,0)</f>
        <v>0</v>
      </c>
      <c r="O48" s="91">
        <f t="shared" si="5"/>
        <v>0</v>
      </c>
      <c r="P48" s="71">
        <v>16</v>
      </c>
      <c r="Q48" s="71">
        <v>21</v>
      </c>
      <c r="R48" s="71">
        <v>17</v>
      </c>
      <c r="S48" s="71">
        <v>21</v>
      </c>
      <c r="T48" s="71">
        <v>12</v>
      </c>
      <c r="U48" s="71">
        <v>18</v>
      </c>
      <c r="V48" s="90">
        <f t="shared" si="13"/>
        <v>105</v>
      </c>
      <c r="W48" s="9">
        <f t="shared" si="14"/>
        <v>0</v>
      </c>
      <c r="X48" s="19"/>
      <c r="Y48" s="19"/>
      <c r="Z48" s="19"/>
      <c r="AA48" s="19"/>
      <c r="AB48" s="19"/>
      <c r="BA48" s="19"/>
    </row>
    <row r="49" spans="1:53" ht="15.75" x14ac:dyDescent="0.25">
      <c r="B49" s="3" t="s">
        <v>17</v>
      </c>
      <c r="C49" s="46" t="s">
        <v>102</v>
      </c>
      <c r="D49" s="46" t="s">
        <v>67</v>
      </c>
      <c r="E49" s="2"/>
      <c r="F49" s="89">
        <v>0</v>
      </c>
      <c r="G49" s="28"/>
      <c r="H49" s="90">
        <v>8</v>
      </c>
      <c r="I49" s="90">
        <v>1850</v>
      </c>
      <c r="J49" s="90">
        <f t="shared" si="11"/>
        <v>231.25</v>
      </c>
      <c r="K49" s="91">
        <f t="shared" si="12"/>
        <v>0</v>
      </c>
      <c r="L49" s="92">
        <f>'4. Management Fee Proposal'!$C$9</f>
        <v>0</v>
      </c>
      <c r="M49" s="39">
        <f>'4. Management Fee Proposal'!$C$10</f>
        <v>0</v>
      </c>
      <c r="N49" s="40">
        <f>IF(E49="Yes",'4. Management Fee Proposal'!$C$12,0)</f>
        <v>0</v>
      </c>
      <c r="O49" s="91">
        <f t="shared" si="5"/>
        <v>0</v>
      </c>
      <c r="P49" s="71">
        <v>16</v>
      </c>
      <c r="Q49" s="71">
        <v>21</v>
      </c>
      <c r="R49" s="71">
        <v>17</v>
      </c>
      <c r="S49" s="71">
        <v>21</v>
      </c>
      <c r="T49" s="71">
        <v>12</v>
      </c>
      <c r="U49" s="71">
        <v>18</v>
      </c>
      <c r="V49" s="90">
        <f t="shared" si="13"/>
        <v>105</v>
      </c>
      <c r="W49" s="9">
        <f t="shared" si="14"/>
        <v>0</v>
      </c>
      <c r="X49" s="19"/>
      <c r="Y49" s="19"/>
      <c r="Z49" s="19"/>
      <c r="AA49" s="19"/>
      <c r="AB49" s="19"/>
      <c r="BA49" s="19"/>
    </row>
    <row r="50" spans="1:53" ht="15.75" x14ac:dyDescent="0.25">
      <c r="B50" s="3" t="s">
        <v>17</v>
      </c>
      <c r="C50" s="46" t="s">
        <v>103</v>
      </c>
      <c r="D50" s="46" t="s">
        <v>67</v>
      </c>
      <c r="E50" s="3"/>
      <c r="F50" s="89">
        <v>0</v>
      </c>
      <c r="G50" s="28"/>
      <c r="H50" s="90">
        <v>8</v>
      </c>
      <c r="I50" s="90">
        <v>1850</v>
      </c>
      <c r="J50" s="90">
        <f t="shared" si="11"/>
        <v>231.25</v>
      </c>
      <c r="K50" s="91">
        <f t="shared" si="12"/>
        <v>0</v>
      </c>
      <c r="L50" s="92">
        <f>'4. Management Fee Proposal'!$C$9</f>
        <v>0</v>
      </c>
      <c r="M50" s="39">
        <f>'4. Management Fee Proposal'!$C$10</f>
        <v>0</v>
      </c>
      <c r="N50" s="40">
        <f>IF(E50="Yes",'4. Management Fee Proposal'!$C$12,0)</f>
        <v>0</v>
      </c>
      <c r="O50" s="91">
        <f t="shared" si="5"/>
        <v>0</v>
      </c>
      <c r="P50" s="71">
        <v>16</v>
      </c>
      <c r="Q50" s="71">
        <v>21</v>
      </c>
      <c r="R50" s="71">
        <v>17</v>
      </c>
      <c r="S50" s="71">
        <v>21</v>
      </c>
      <c r="T50" s="71">
        <v>12</v>
      </c>
      <c r="U50" s="71">
        <v>18</v>
      </c>
      <c r="V50" s="90">
        <f t="shared" si="13"/>
        <v>105</v>
      </c>
      <c r="W50" s="9">
        <f t="shared" si="14"/>
        <v>0</v>
      </c>
      <c r="X50" s="19"/>
      <c r="Y50" s="19"/>
      <c r="Z50" s="19"/>
      <c r="AA50" s="19"/>
      <c r="AB50" s="19"/>
      <c r="BA50" s="19"/>
    </row>
    <row r="51" spans="1:53" ht="15.75" x14ac:dyDescent="0.25">
      <c r="B51" s="3" t="s">
        <v>17</v>
      </c>
      <c r="C51" s="46" t="s">
        <v>104</v>
      </c>
      <c r="D51" s="46" t="s">
        <v>67</v>
      </c>
      <c r="E51" s="3"/>
      <c r="F51" s="89">
        <v>0</v>
      </c>
      <c r="G51" s="28"/>
      <c r="H51" s="90">
        <v>8</v>
      </c>
      <c r="I51" s="90">
        <v>1850</v>
      </c>
      <c r="J51" s="90">
        <f t="shared" si="11"/>
        <v>231.25</v>
      </c>
      <c r="K51" s="91">
        <f t="shared" si="12"/>
        <v>0</v>
      </c>
      <c r="L51" s="92">
        <f>'4. Management Fee Proposal'!$C$9</f>
        <v>0</v>
      </c>
      <c r="M51" s="39">
        <f>'4. Management Fee Proposal'!$C$10</f>
        <v>0</v>
      </c>
      <c r="N51" s="40">
        <f>IF(E51="Yes",'4. Management Fee Proposal'!$C$12,0)</f>
        <v>0</v>
      </c>
      <c r="O51" s="91">
        <f t="shared" si="5"/>
        <v>0</v>
      </c>
      <c r="P51" s="71">
        <v>16</v>
      </c>
      <c r="Q51" s="71">
        <v>21</v>
      </c>
      <c r="R51" s="71">
        <v>17</v>
      </c>
      <c r="S51" s="71">
        <v>21</v>
      </c>
      <c r="T51" s="71">
        <v>12</v>
      </c>
      <c r="U51" s="71">
        <v>18</v>
      </c>
      <c r="V51" s="90">
        <f t="shared" si="13"/>
        <v>105</v>
      </c>
      <c r="W51" s="9">
        <f t="shared" si="14"/>
        <v>0</v>
      </c>
      <c r="X51" s="19"/>
      <c r="Y51" s="19"/>
      <c r="Z51" s="19"/>
      <c r="AA51" s="19"/>
      <c r="AB51" s="19"/>
      <c r="BA51" s="19"/>
    </row>
    <row r="52" spans="1:53" ht="15.75" x14ac:dyDescent="0.25">
      <c r="B52" s="3" t="s">
        <v>17</v>
      </c>
      <c r="C52" s="46" t="s">
        <v>105</v>
      </c>
      <c r="D52" s="46" t="s">
        <v>63</v>
      </c>
      <c r="E52" s="3"/>
      <c r="F52" s="89">
        <v>0</v>
      </c>
      <c r="G52" s="28"/>
      <c r="H52" s="90">
        <v>8</v>
      </c>
      <c r="I52" s="90">
        <v>1850</v>
      </c>
      <c r="J52" s="90">
        <f t="shared" si="11"/>
        <v>231.25</v>
      </c>
      <c r="K52" s="91">
        <f t="shared" si="12"/>
        <v>0</v>
      </c>
      <c r="L52" s="92">
        <f>'4. Management Fee Proposal'!$C$9</f>
        <v>0</v>
      </c>
      <c r="M52" s="39">
        <f>'4. Management Fee Proposal'!$C$10</f>
        <v>0</v>
      </c>
      <c r="N52" s="40">
        <f>IF(E52="Yes",'4. Management Fee Proposal'!$C$12,0)</f>
        <v>0</v>
      </c>
      <c r="O52" s="91">
        <f t="shared" si="5"/>
        <v>0</v>
      </c>
      <c r="P52" s="71">
        <v>16</v>
      </c>
      <c r="Q52" s="71">
        <v>21</v>
      </c>
      <c r="R52" s="71">
        <v>17</v>
      </c>
      <c r="S52" s="71">
        <v>21</v>
      </c>
      <c r="T52" s="71">
        <v>12</v>
      </c>
      <c r="U52" s="71">
        <v>18</v>
      </c>
      <c r="V52" s="90">
        <f t="shared" si="13"/>
        <v>105</v>
      </c>
      <c r="W52" s="9">
        <f t="shared" si="14"/>
        <v>0</v>
      </c>
      <c r="X52" s="19"/>
      <c r="Y52" s="19"/>
      <c r="Z52" s="19"/>
      <c r="AA52" s="19"/>
      <c r="AB52" s="19"/>
      <c r="BA52" s="19"/>
    </row>
    <row r="53" spans="1:53" ht="15.75" x14ac:dyDescent="0.25">
      <c r="B53" s="3" t="s">
        <v>17</v>
      </c>
      <c r="C53" s="46" t="s">
        <v>106</v>
      </c>
      <c r="D53" s="46" t="s">
        <v>63</v>
      </c>
      <c r="E53" s="3"/>
      <c r="F53" s="89">
        <v>0</v>
      </c>
      <c r="G53" s="28"/>
      <c r="H53" s="90">
        <v>8</v>
      </c>
      <c r="I53" s="90">
        <v>1850</v>
      </c>
      <c r="J53" s="90">
        <f t="shared" si="11"/>
        <v>231.25</v>
      </c>
      <c r="K53" s="91">
        <f t="shared" si="12"/>
        <v>0</v>
      </c>
      <c r="L53" s="92">
        <f>'4. Management Fee Proposal'!$C$9</f>
        <v>0</v>
      </c>
      <c r="M53" s="39">
        <f>'4. Management Fee Proposal'!$C$10</f>
        <v>0</v>
      </c>
      <c r="N53" s="40">
        <f>IF(E53="Yes",'4. Management Fee Proposal'!$C$12,0)</f>
        <v>0</v>
      </c>
      <c r="O53" s="91">
        <f t="shared" si="5"/>
        <v>0</v>
      </c>
      <c r="P53" s="71">
        <v>16</v>
      </c>
      <c r="Q53" s="71">
        <v>21</v>
      </c>
      <c r="R53" s="71">
        <v>17</v>
      </c>
      <c r="S53" s="71">
        <v>21</v>
      </c>
      <c r="T53" s="71">
        <v>12</v>
      </c>
      <c r="U53" s="71">
        <v>18</v>
      </c>
      <c r="V53" s="90">
        <f t="shared" si="13"/>
        <v>105</v>
      </c>
      <c r="W53" s="9">
        <f t="shared" si="14"/>
        <v>0</v>
      </c>
      <c r="X53" s="19"/>
      <c r="Y53" s="19"/>
      <c r="Z53" s="19"/>
      <c r="AA53" s="19"/>
      <c r="AB53" s="19"/>
      <c r="BA53" s="19"/>
    </row>
    <row r="54" spans="1:53" ht="15.75" x14ac:dyDescent="0.25">
      <c r="B54" s="3" t="s">
        <v>17</v>
      </c>
      <c r="C54" s="46" t="s">
        <v>107</v>
      </c>
      <c r="D54" s="46" t="s">
        <v>63</v>
      </c>
      <c r="E54" s="3"/>
      <c r="F54" s="89">
        <v>0</v>
      </c>
      <c r="G54" s="28"/>
      <c r="H54" s="90">
        <v>8</v>
      </c>
      <c r="I54" s="90">
        <v>1850</v>
      </c>
      <c r="J54" s="90">
        <f t="shared" si="11"/>
        <v>231.25</v>
      </c>
      <c r="K54" s="91">
        <f t="shared" si="12"/>
        <v>0</v>
      </c>
      <c r="L54" s="92">
        <f>'4. Management Fee Proposal'!$C$9</f>
        <v>0</v>
      </c>
      <c r="M54" s="39">
        <f>'4. Management Fee Proposal'!$C$10</f>
        <v>0</v>
      </c>
      <c r="N54" s="40">
        <f>IF(E54="Yes",'4. Management Fee Proposal'!$C$12,0)</f>
        <v>0</v>
      </c>
      <c r="O54" s="91">
        <f t="shared" si="5"/>
        <v>0</v>
      </c>
      <c r="P54" s="71">
        <v>16</v>
      </c>
      <c r="Q54" s="71">
        <v>21</v>
      </c>
      <c r="R54" s="71">
        <v>17</v>
      </c>
      <c r="S54" s="71">
        <v>21</v>
      </c>
      <c r="T54" s="71">
        <v>12</v>
      </c>
      <c r="U54" s="71">
        <v>18</v>
      </c>
      <c r="V54" s="90">
        <f t="shared" si="13"/>
        <v>105</v>
      </c>
      <c r="W54" s="9">
        <f t="shared" si="14"/>
        <v>0</v>
      </c>
      <c r="X54" s="19"/>
      <c r="Y54" s="19"/>
      <c r="Z54" s="19"/>
      <c r="AA54" s="19"/>
      <c r="AB54" s="19"/>
      <c r="BA54" s="19"/>
    </row>
    <row r="55" spans="1:53" ht="15.75" x14ac:dyDescent="0.25">
      <c r="B55" s="3" t="s">
        <v>17</v>
      </c>
      <c r="C55" s="46" t="s">
        <v>108</v>
      </c>
      <c r="D55" s="46" t="s">
        <v>63</v>
      </c>
      <c r="E55" s="3"/>
      <c r="F55" s="89">
        <v>0</v>
      </c>
      <c r="G55" s="28"/>
      <c r="H55" s="90">
        <v>8</v>
      </c>
      <c r="I55" s="90">
        <v>1850</v>
      </c>
      <c r="J55" s="90">
        <f t="shared" ref="J55" si="15">I55/H55</f>
        <v>231.25</v>
      </c>
      <c r="K55" s="91">
        <f t="shared" si="12"/>
        <v>0</v>
      </c>
      <c r="L55" s="92">
        <f>'4. Management Fee Proposal'!$C$9</f>
        <v>0</v>
      </c>
      <c r="M55" s="39">
        <f>'4. Management Fee Proposal'!$C$10</f>
        <v>0</v>
      </c>
      <c r="N55" s="40">
        <f>IF(E55="Yes",'4. Management Fee Proposal'!$C$12,0)</f>
        <v>0</v>
      </c>
      <c r="O55" s="91">
        <f t="shared" si="5"/>
        <v>0</v>
      </c>
      <c r="P55" s="71">
        <v>16</v>
      </c>
      <c r="Q55" s="71">
        <v>21</v>
      </c>
      <c r="R55" s="71">
        <v>17</v>
      </c>
      <c r="S55" s="71">
        <v>21</v>
      </c>
      <c r="T55" s="71">
        <v>12</v>
      </c>
      <c r="U55" s="71">
        <v>18</v>
      </c>
      <c r="V55" s="90">
        <f t="shared" ref="V55" si="16">SUM(P55:U55)</f>
        <v>105</v>
      </c>
      <c r="W55" s="9">
        <f t="shared" ref="W55" si="17">V55*O55</f>
        <v>0</v>
      </c>
      <c r="X55" s="19"/>
      <c r="Y55" s="19"/>
      <c r="Z55" s="19"/>
      <c r="AA55" s="19"/>
      <c r="AB55" s="19"/>
      <c r="BA55" s="19"/>
    </row>
    <row r="56" spans="1:53" ht="15.75" x14ac:dyDescent="0.25">
      <c r="B56" s="3" t="s">
        <v>17</v>
      </c>
      <c r="C56" s="46" t="s">
        <v>109</v>
      </c>
      <c r="D56" s="46" t="s">
        <v>63</v>
      </c>
      <c r="E56" s="3"/>
      <c r="F56" s="89">
        <v>0</v>
      </c>
      <c r="G56" s="28"/>
      <c r="H56" s="90">
        <v>8</v>
      </c>
      <c r="I56" s="90">
        <v>1850</v>
      </c>
      <c r="J56" s="90">
        <f t="shared" si="11"/>
        <v>231.25</v>
      </c>
      <c r="K56" s="91">
        <f t="shared" si="12"/>
        <v>0</v>
      </c>
      <c r="L56" s="92">
        <f>'4. Management Fee Proposal'!$C$9</f>
        <v>0</v>
      </c>
      <c r="M56" s="39">
        <f>'4. Management Fee Proposal'!$C$10</f>
        <v>0</v>
      </c>
      <c r="N56" s="40">
        <f>IF(E56="Yes",'4. Management Fee Proposal'!$C$12,0)</f>
        <v>0</v>
      </c>
      <c r="O56" s="91">
        <f t="shared" si="5"/>
        <v>0</v>
      </c>
      <c r="P56" s="71">
        <v>16</v>
      </c>
      <c r="Q56" s="71">
        <v>21</v>
      </c>
      <c r="R56" s="71">
        <v>17</v>
      </c>
      <c r="S56" s="71">
        <v>21</v>
      </c>
      <c r="T56" s="71">
        <v>12</v>
      </c>
      <c r="U56" s="71">
        <v>18</v>
      </c>
      <c r="V56" s="90">
        <f t="shared" si="13"/>
        <v>105</v>
      </c>
      <c r="W56" s="9">
        <f t="shared" si="14"/>
        <v>0</v>
      </c>
      <c r="X56" s="19"/>
      <c r="Y56" s="19"/>
      <c r="Z56" s="19"/>
      <c r="AA56" s="19"/>
      <c r="AB56" s="19"/>
      <c r="BA56" s="19"/>
    </row>
    <row r="57" spans="1:53" ht="15.75" x14ac:dyDescent="0.25">
      <c r="B57" s="3" t="s">
        <v>17</v>
      </c>
      <c r="C57" s="46" t="s">
        <v>110</v>
      </c>
      <c r="D57" s="46" t="s">
        <v>63</v>
      </c>
      <c r="E57" s="3"/>
      <c r="F57" s="89">
        <v>0</v>
      </c>
      <c r="G57" s="28"/>
      <c r="H57" s="90">
        <v>8</v>
      </c>
      <c r="I57" s="90">
        <v>1850</v>
      </c>
      <c r="J57" s="90">
        <f t="shared" si="11"/>
        <v>231.25</v>
      </c>
      <c r="K57" s="91">
        <f t="shared" si="12"/>
        <v>0</v>
      </c>
      <c r="L57" s="92">
        <f>'4. Management Fee Proposal'!$C$9</f>
        <v>0</v>
      </c>
      <c r="M57" s="39">
        <f>'4. Management Fee Proposal'!$C$10</f>
        <v>0</v>
      </c>
      <c r="N57" s="40">
        <f>IF(E57="Yes",'4. Management Fee Proposal'!$C$12,0)</f>
        <v>0</v>
      </c>
      <c r="O57" s="91">
        <f t="shared" si="5"/>
        <v>0</v>
      </c>
      <c r="P57" s="71">
        <v>16</v>
      </c>
      <c r="Q57" s="71">
        <v>21</v>
      </c>
      <c r="R57" s="71">
        <v>17</v>
      </c>
      <c r="S57" s="71">
        <v>21</v>
      </c>
      <c r="T57" s="71">
        <v>12</v>
      </c>
      <c r="U57" s="71">
        <v>18</v>
      </c>
      <c r="V57" s="90">
        <f t="shared" si="13"/>
        <v>105</v>
      </c>
      <c r="W57" s="9">
        <f t="shared" si="14"/>
        <v>0</v>
      </c>
      <c r="X57" s="19"/>
      <c r="Y57" s="19"/>
      <c r="Z57" s="19"/>
      <c r="AA57" s="19"/>
      <c r="AB57" s="19"/>
      <c r="BA57" s="19"/>
    </row>
    <row r="58" spans="1:53" ht="15.75" x14ac:dyDescent="0.25">
      <c r="B58" s="3" t="s">
        <v>17</v>
      </c>
      <c r="C58" s="46" t="s">
        <v>111</v>
      </c>
      <c r="D58" s="46" t="s">
        <v>63</v>
      </c>
      <c r="E58" s="3"/>
      <c r="F58" s="89">
        <v>0</v>
      </c>
      <c r="G58" s="28"/>
      <c r="H58" s="90">
        <v>8</v>
      </c>
      <c r="I58" s="90">
        <v>1850</v>
      </c>
      <c r="J58" s="90">
        <f t="shared" si="11"/>
        <v>231.25</v>
      </c>
      <c r="K58" s="91">
        <f t="shared" si="12"/>
        <v>0</v>
      </c>
      <c r="L58" s="92">
        <f>'4. Management Fee Proposal'!$C$9</f>
        <v>0</v>
      </c>
      <c r="M58" s="39">
        <f>'4. Management Fee Proposal'!$C$10</f>
        <v>0</v>
      </c>
      <c r="N58" s="40">
        <f>IF(E58="Yes",'4. Management Fee Proposal'!$C$12,0)</f>
        <v>0</v>
      </c>
      <c r="O58" s="91">
        <f t="shared" si="5"/>
        <v>0</v>
      </c>
      <c r="P58" s="71">
        <v>16</v>
      </c>
      <c r="Q58" s="71">
        <v>21</v>
      </c>
      <c r="R58" s="71">
        <v>17</v>
      </c>
      <c r="S58" s="71">
        <v>21</v>
      </c>
      <c r="T58" s="71">
        <v>12</v>
      </c>
      <c r="U58" s="71">
        <v>18</v>
      </c>
      <c r="V58" s="90">
        <f t="shared" si="13"/>
        <v>105</v>
      </c>
      <c r="W58" s="9">
        <f t="shared" si="14"/>
        <v>0</v>
      </c>
      <c r="X58" s="19"/>
      <c r="Y58" s="19"/>
      <c r="Z58" s="19"/>
      <c r="AA58" s="19"/>
      <c r="AB58" s="19"/>
      <c r="BA58" s="19"/>
    </row>
    <row r="59" spans="1:53" ht="15.75" x14ac:dyDescent="0.25">
      <c r="B59" s="3" t="s">
        <v>17</v>
      </c>
      <c r="C59" s="46" t="s">
        <v>112</v>
      </c>
      <c r="D59" s="46" t="s">
        <v>63</v>
      </c>
      <c r="E59" s="3"/>
      <c r="F59" s="89">
        <v>0</v>
      </c>
      <c r="G59" s="28"/>
      <c r="H59" s="90">
        <v>8</v>
      </c>
      <c r="I59" s="90">
        <v>1850</v>
      </c>
      <c r="J59" s="90">
        <f t="shared" si="11"/>
        <v>231.25</v>
      </c>
      <c r="K59" s="91">
        <f t="shared" si="12"/>
        <v>0</v>
      </c>
      <c r="L59" s="92">
        <f>'4. Management Fee Proposal'!$C$9</f>
        <v>0</v>
      </c>
      <c r="M59" s="39">
        <f>'4. Management Fee Proposal'!$C$10</f>
        <v>0</v>
      </c>
      <c r="N59" s="40">
        <f>IF(E59="Yes",'4. Management Fee Proposal'!$C$12,0)</f>
        <v>0</v>
      </c>
      <c r="O59" s="91">
        <f t="shared" si="5"/>
        <v>0</v>
      </c>
      <c r="P59" s="71">
        <v>16</v>
      </c>
      <c r="Q59" s="71">
        <v>21</v>
      </c>
      <c r="R59" s="71">
        <v>17</v>
      </c>
      <c r="S59" s="71">
        <v>21</v>
      </c>
      <c r="T59" s="71">
        <v>12</v>
      </c>
      <c r="U59" s="71">
        <v>18</v>
      </c>
      <c r="V59" s="90">
        <f t="shared" si="13"/>
        <v>105</v>
      </c>
      <c r="W59" s="9">
        <f t="shared" si="14"/>
        <v>0</v>
      </c>
      <c r="X59" s="19"/>
      <c r="Y59" s="19"/>
      <c r="Z59" s="19"/>
      <c r="AA59" s="19"/>
      <c r="AB59" s="19"/>
      <c r="BA59" s="19"/>
    </row>
    <row r="60" spans="1:53" ht="15.75" x14ac:dyDescent="0.25">
      <c r="B60" s="3" t="s">
        <v>17</v>
      </c>
      <c r="C60" s="46" t="s">
        <v>113</v>
      </c>
      <c r="D60" s="46" t="s">
        <v>65</v>
      </c>
      <c r="E60" s="3"/>
      <c r="F60" s="89">
        <v>0</v>
      </c>
      <c r="G60" s="28"/>
      <c r="H60" s="90">
        <v>8</v>
      </c>
      <c r="I60" s="90">
        <v>1850</v>
      </c>
      <c r="J60" s="90">
        <f t="shared" si="11"/>
        <v>231.25</v>
      </c>
      <c r="K60" s="91">
        <f t="shared" si="12"/>
        <v>0</v>
      </c>
      <c r="L60" s="92">
        <f>'4. Management Fee Proposal'!$C$9</f>
        <v>0</v>
      </c>
      <c r="M60" s="39">
        <f>'4. Management Fee Proposal'!$C$10</f>
        <v>0</v>
      </c>
      <c r="N60" s="40">
        <f>IF(E60="Yes",'4. Management Fee Proposal'!$C$12,0)</f>
        <v>0</v>
      </c>
      <c r="O60" s="91">
        <f t="shared" si="5"/>
        <v>0</v>
      </c>
      <c r="P60" s="71">
        <v>16</v>
      </c>
      <c r="Q60" s="71">
        <v>21</v>
      </c>
      <c r="R60" s="71">
        <v>17</v>
      </c>
      <c r="S60" s="71">
        <v>21</v>
      </c>
      <c r="T60" s="71">
        <v>12</v>
      </c>
      <c r="U60" s="71">
        <v>18</v>
      </c>
      <c r="V60" s="90">
        <f t="shared" si="13"/>
        <v>105</v>
      </c>
      <c r="W60" s="9">
        <f t="shared" si="14"/>
        <v>0</v>
      </c>
      <c r="X60" s="19"/>
      <c r="Y60" s="19"/>
      <c r="Z60" s="19"/>
      <c r="AA60" s="19"/>
      <c r="AB60" s="19"/>
      <c r="BA60" s="19"/>
    </row>
    <row r="61" spans="1:53" ht="15.75" x14ac:dyDescent="0.25">
      <c r="B61" s="3" t="s">
        <v>17</v>
      </c>
      <c r="C61" s="46" t="s">
        <v>114</v>
      </c>
      <c r="D61" s="46" t="s">
        <v>67</v>
      </c>
      <c r="E61" s="3"/>
      <c r="F61" s="89">
        <v>0</v>
      </c>
      <c r="G61" s="28"/>
      <c r="H61" s="90">
        <v>8</v>
      </c>
      <c r="I61" s="90">
        <v>1850</v>
      </c>
      <c r="J61" s="90">
        <f t="shared" si="11"/>
        <v>231.25</v>
      </c>
      <c r="K61" s="91">
        <f t="shared" si="12"/>
        <v>0</v>
      </c>
      <c r="L61" s="92">
        <f>'4. Management Fee Proposal'!$C$9</f>
        <v>0</v>
      </c>
      <c r="M61" s="39">
        <f>'4. Management Fee Proposal'!$C$10</f>
        <v>0</v>
      </c>
      <c r="N61" s="40">
        <f>IF(E61="Yes",'4. Management Fee Proposal'!$C$12,0)</f>
        <v>0</v>
      </c>
      <c r="O61" s="91">
        <f t="shared" si="5"/>
        <v>0</v>
      </c>
      <c r="P61" s="71">
        <v>16</v>
      </c>
      <c r="Q61" s="71">
        <v>21</v>
      </c>
      <c r="R61" s="71">
        <v>17</v>
      </c>
      <c r="S61" s="71">
        <v>21</v>
      </c>
      <c r="T61" s="71">
        <v>12</v>
      </c>
      <c r="U61" s="71">
        <v>18</v>
      </c>
      <c r="V61" s="90">
        <f t="shared" si="13"/>
        <v>105</v>
      </c>
      <c r="W61" s="9">
        <f t="shared" si="14"/>
        <v>0</v>
      </c>
      <c r="X61" s="19"/>
      <c r="Y61" s="19"/>
      <c r="Z61" s="19"/>
      <c r="AA61" s="19"/>
      <c r="AB61" s="19"/>
      <c r="BA61" s="19"/>
    </row>
    <row r="62" spans="1:53" ht="15.75" x14ac:dyDescent="0.25">
      <c r="B62" s="46"/>
      <c r="C62" s="46" t="s">
        <v>115</v>
      </c>
      <c r="D62" s="46" t="s">
        <v>79</v>
      </c>
      <c r="E62" s="3"/>
      <c r="F62" s="89">
        <v>0</v>
      </c>
      <c r="G62" s="28"/>
      <c r="H62" s="90">
        <v>8</v>
      </c>
      <c r="I62" s="90">
        <v>1850</v>
      </c>
      <c r="J62" s="90">
        <f t="shared" ref="J62:J66" si="18">I62/H62</f>
        <v>231.25</v>
      </c>
      <c r="K62" s="91">
        <f t="shared" ref="K62:K66" si="19">F62/I62</f>
        <v>0</v>
      </c>
      <c r="L62" s="92">
        <f>'4. Management Fee Proposal'!$C$9</f>
        <v>0</v>
      </c>
      <c r="M62" s="39">
        <f>'4. Management Fee Proposal'!$C$10</f>
        <v>0</v>
      </c>
      <c r="N62" s="40">
        <f>IF(E62="Yes",'4. Management Fee Proposal'!$C$12,0)</f>
        <v>0</v>
      </c>
      <c r="O62" s="91">
        <f t="shared" si="5"/>
        <v>0</v>
      </c>
      <c r="P62" s="71">
        <v>16</v>
      </c>
      <c r="Q62" s="71">
        <v>21</v>
      </c>
      <c r="R62" s="71">
        <v>17</v>
      </c>
      <c r="S62" s="71">
        <v>21</v>
      </c>
      <c r="T62" s="71">
        <v>12</v>
      </c>
      <c r="U62" s="71">
        <v>18</v>
      </c>
      <c r="V62" s="90">
        <f t="shared" ref="V62:V66" si="20">SUM(P62:U62)</f>
        <v>105</v>
      </c>
      <c r="W62" s="9">
        <f t="shared" ref="W62:W66" si="21">V62*O62</f>
        <v>0</v>
      </c>
      <c r="X62" s="19"/>
      <c r="Y62" s="19"/>
      <c r="Z62" s="19"/>
      <c r="AA62" s="19"/>
      <c r="AB62" s="19"/>
      <c r="BA62" s="19"/>
    </row>
    <row r="63" spans="1:53" ht="15.75" x14ac:dyDescent="0.25">
      <c r="A63"/>
      <c r="B63" s="46"/>
      <c r="C63" s="46" t="s">
        <v>116</v>
      </c>
      <c r="D63" s="46" t="s">
        <v>63</v>
      </c>
      <c r="E63" s="3"/>
      <c r="F63" s="89">
        <v>0</v>
      </c>
      <c r="G63" s="93"/>
      <c r="H63" s="90">
        <v>8</v>
      </c>
      <c r="I63" s="90">
        <v>1850</v>
      </c>
      <c r="J63" s="90">
        <f t="shared" si="18"/>
        <v>231.25</v>
      </c>
      <c r="K63" s="91">
        <f t="shared" si="19"/>
        <v>0</v>
      </c>
      <c r="L63" s="92">
        <f>'4. Management Fee Proposal'!$C$9</f>
        <v>0</v>
      </c>
      <c r="M63" s="39">
        <f>'4. Management Fee Proposal'!$C$10</f>
        <v>0</v>
      </c>
      <c r="N63" s="40">
        <f>IF(E63="Yes",'4. Management Fee Proposal'!$C$12,0)</f>
        <v>0</v>
      </c>
      <c r="O63" s="91">
        <f t="shared" ref="O63:O106" si="22">(K63*8)*(1+L63+M63)</f>
        <v>0</v>
      </c>
      <c r="P63" s="71">
        <v>16</v>
      </c>
      <c r="Q63" s="71">
        <v>21</v>
      </c>
      <c r="R63" s="71">
        <v>17</v>
      </c>
      <c r="S63" s="71">
        <v>21</v>
      </c>
      <c r="T63" s="71">
        <v>12</v>
      </c>
      <c r="U63" s="71">
        <v>18</v>
      </c>
      <c r="V63" s="90">
        <f t="shared" si="20"/>
        <v>105</v>
      </c>
      <c r="W63" s="9">
        <f t="shared" si="21"/>
        <v>0</v>
      </c>
      <c r="X63" s="19"/>
      <c r="Y63" s="19"/>
      <c r="Z63" s="19"/>
      <c r="AA63" s="19"/>
      <c r="AB63" s="19"/>
      <c r="AL63"/>
      <c r="AM63"/>
      <c r="AN63"/>
      <c r="AO63"/>
      <c r="AP63"/>
      <c r="AQ63"/>
      <c r="AR63"/>
      <c r="AS63"/>
      <c r="AT63"/>
      <c r="AU63"/>
      <c r="AV63"/>
      <c r="AW63"/>
      <c r="AX63"/>
      <c r="AY63"/>
      <c r="AZ63"/>
    </row>
    <row r="64" spans="1:53" ht="15.75" x14ac:dyDescent="0.25">
      <c r="A64"/>
      <c r="B64" s="46"/>
      <c r="C64" s="46" t="s">
        <v>117</v>
      </c>
      <c r="D64" s="46" t="s">
        <v>67</v>
      </c>
      <c r="E64" s="3"/>
      <c r="F64" s="89">
        <v>0</v>
      </c>
      <c r="G64" s="93"/>
      <c r="H64" s="90">
        <v>8</v>
      </c>
      <c r="I64" s="90">
        <v>1850</v>
      </c>
      <c r="J64" s="90">
        <f t="shared" si="18"/>
        <v>231.25</v>
      </c>
      <c r="K64" s="91">
        <f t="shared" si="19"/>
        <v>0</v>
      </c>
      <c r="L64" s="92">
        <f>'4. Management Fee Proposal'!$C$9</f>
        <v>0</v>
      </c>
      <c r="M64" s="39">
        <f>'4. Management Fee Proposal'!$C$10</f>
        <v>0</v>
      </c>
      <c r="N64" s="40">
        <f>IF(E64="Yes",'4. Management Fee Proposal'!$C$12,0)</f>
        <v>0</v>
      </c>
      <c r="O64" s="91">
        <f t="shared" si="22"/>
        <v>0</v>
      </c>
      <c r="P64" s="71">
        <v>16</v>
      </c>
      <c r="Q64" s="71">
        <v>21</v>
      </c>
      <c r="R64" s="71">
        <v>17</v>
      </c>
      <c r="S64" s="71">
        <v>21</v>
      </c>
      <c r="T64" s="71">
        <v>12</v>
      </c>
      <c r="U64" s="71">
        <v>18</v>
      </c>
      <c r="V64" s="90">
        <f t="shared" si="20"/>
        <v>105</v>
      </c>
      <c r="W64" s="9">
        <f t="shared" si="21"/>
        <v>0</v>
      </c>
      <c r="X64" s="19"/>
      <c r="Y64" s="19"/>
      <c r="Z64" s="19"/>
      <c r="AA64" s="19"/>
      <c r="AB64" s="19"/>
      <c r="AL64"/>
      <c r="AM64"/>
      <c r="AN64"/>
      <c r="AO64"/>
      <c r="AP64"/>
      <c r="AQ64"/>
      <c r="AR64"/>
      <c r="AS64"/>
      <c r="AT64"/>
      <c r="AU64"/>
      <c r="AV64"/>
      <c r="AW64"/>
      <c r="AX64"/>
      <c r="AY64"/>
      <c r="AZ64"/>
    </row>
    <row r="65" spans="2:37" customFormat="1" ht="15.75" x14ac:dyDescent="0.25">
      <c r="B65" s="46"/>
      <c r="C65" s="46" t="s">
        <v>118</v>
      </c>
      <c r="D65" s="46" t="s">
        <v>67</v>
      </c>
      <c r="E65" s="3"/>
      <c r="F65" s="89">
        <v>0</v>
      </c>
      <c r="G65" s="93"/>
      <c r="H65" s="90">
        <v>8</v>
      </c>
      <c r="I65" s="90">
        <v>1850</v>
      </c>
      <c r="J65" s="90">
        <f t="shared" si="18"/>
        <v>231.25</v>
      </c>
      <c r="K65" s="91">
        <f t="shared" si="19"/>
        <v>0</v>
      </c>
      <c r="L65" s="92">
        <f>'4. Management Fee Proposal'!$C$9</f>
        <v>0</v>
      </c>
      <c r="M65" s="39">
        <f>'4. Management Fee Proposal'!$C$10</f>
        <v>0</v>
      </c>
      <c r="N65" s="40">
        <f>IF(E65="Yes",'4. Management Fee Proposal'!$C$12,0)</f>
        <v>0</v>
      </c>
      <c r="O65" s="91">
        <f t="shared" si="22"/>
        <v>0</v>
      </c>
      <c r="P65" s="71">
        <v>16</v>
      </c>
      <c r="Q65" s="71">
        <v>21</v>
      </c>
      <c r="R65" s="71">
        <v>17</v>
      </c>
      <c r="S65" s="71">
        <v>21</v>
      </c>
      <c r="T65" s="71">
        <v>12</v>
      </c>
      <c r="U65" s="71">
        <v>18</v>
      </c>
      <c r="V65" s="90">
        <f t="shared" si="20"/>
        <v>105</v>
      </c>
      <c r="W65" s="9">
        <f t="shared" si="21"/>
        <v>0</v>
      </c>
      <c r="X65" s="19"/>
      <c r="Y65" s="19"/>
      <c r="Z65" s="19"/>
      <c r="AA65" s="19"/>
      <c r="AB65" s="19"/>
      <c r="AC65" s="19"/>
      <c r="AD65" s="19"/>
      <c r="AE65" s="19"/>
      <c r="AF65" s="19"/>
      <c r="AG65" s="19"/>
      <c r="AH65" s="19"/>
      <c r="AI65" s="19"/>
      <c r="AJ65" s="19"/>
      <c r="AK65" s="19"/>
    </row>
    <row r="66" spans="2:37" customFormat="1" ht="15.75" x14ac:dyDescent="0.25">
      <c r="B66" s="46"/>
      <c r="C66" s="46" t="s">
        <v>119</v>
      </c>
      <c r="D66" s="46" t="s">
        <v>67</v>
      </c>
      <c r="E66" s="3"/>
      <c r="F66" s="89">
        <v>0</v>
      </c>
      <c r="G66" s="93"/>
      <c r="H66" s="90">
        <v>8</v>
      </c>
      <c r="I66" s="90">
        <v>1850</v>
      </c>
      <c r="J66" s="90">
        <f t="shared" si="18"/>
        <v>231.25</v>
      </c>
      <c r="K66" s="91">
        <f t="shared" si="19"/>
        <v>0</v>
      </c>
      <c r="L66" s="92">
        <f>'4. Management Fee Proposal'!$C$9</f>
        <v>0</v>
      </c>
      <c r="M66" s="39">
        <f>'4. Management Fee Proposal'!$C$10</f>
        <v>0</v>
      </c>
      <c r="N66" s="40">
        <f>IF(E66="Yes",'4. Management Fee Proposal'!$C$12,0)</f>
        <v>0</v>
      </c>
      <c r="O66" s="91">
        <f t="shared" si="22"/>
        <v>0</v>
      </c>
      <c r="P66" s="71">
        <v>16</v>
      </c>
      <c r="Q66" s="71">
        <v>21</v>
      </c>
      <c r="R66" s="71">
        <v>17</v>
      </c>
      <c r="S66" s="71">
        <v>21</v>
      </c>
      <c r="T66" s="71">
        <v>12</v>
      </c>
      <c r="U66" s="71">
        <v>18</v>
      </c>
      <c r="V66" s="90">
        <f t="shared" si="20"/>
        <v>105</v>
      </c>
      <c r="W66" s="9">
        <f t="shared" si="21"/>
        <v>0</v>
      </c>
      <c r="X66" s="19"/>
      <c r="Y66" s="19"/>
      <c r="Z66" s="19"/>
      <c r="AA66" s="19"/>
      <c r="AB66" s="19"/>
      <c r="AC66" s="19"/>
      <c r="AD66" s="19"/>
      <c r="AE66" s="19"/>
      <c r="AF66" s="19"/>
      <c r="AG66" s="19"/>
      <c r="AH66" s="19"/>
      <c r="AI66" s="19"/>
      <c r="AJ66" s="19"/>
      <c r="AK66" s="19"/>
    </row>
    <row r="67" spans="2:37" customFormat="1" ht="15.75" x14ac:dyDescent="0.25">
      <c r="B67" s="46"/>
      <c r="C67" s="46" t="s">
        <v>120</v>
      </c>
      <c r="D67" s="46" t="s">
        <v>67</v>
      </c>
      <c r="E67" s="3"/>
      <c r="F67" s="89">
        <v>0</v>
      </c>
      <c r="G67" s="93"/>
      <c r="H67" s="90">
        <v>8</v>
      </c>
      <c r="I67" s="90">
        <v>1850</v>
      </c>
      <c r="J67" s="90">
        <f t="shared" ref="J67:J106" si="23">I67/H67</f>
        <v>231.25</v>
      </c>
      <c r="K67" s="91">
        <f t="shared" ref="K67:K106" si="24">F67/I67</f>
        <v>0</v>
      </c>
      <c r="L67" s="92">
        <f>'4. Management Fee Proposal'!$C$9</f>
        <v>0</v>
      </c>
      <c r="M67" s="39">
        <f>'4. Management Fee Proposal'!$C$10</f>
        <v>0</v>
      </c>
      <c r="N67" s="40">
        <f>IF(E67="Yes",'4. Management Fee Proposal'!$C$12,0)</f>
        <v>0</v>
      </c>
      <c r="O67" s="91">
        <f t="shared" si="22"/>
        <v>0</v>
      </c>
      <c r="P67" s="71">
        <v>16</v>
      </c>
      <c r="Q67" s="71">
        <v>21</v>
      </c>
      <c r="R67" s="71">
        <v>17</v>
      </c>
      <c r="S67" s="71">
        <v>21</v>
      </c>
      <c r="T67" s="71">
        <v>12</v>
      </c>
      <c r="U67" s="71">
        <v>18</v>
      </c>
      <c r="V67" s="90">
        <f t="shared" ref="V67:V106" si="25">SUM(P67:U67)</f>
        <v>105</v>
      </c>
      <c r="W67" s="9">
        <f t="shared" ref="W67:W106" si="26">V67*O67</f>
        <v>0</v>
      </c>
      <c r="X67" s="19"/>
      <c r="Y67" s="19"/>
      <c r="Z67" s="19"/>
      <c r="AA67" s="19"/>
      <c r="AB67" s="19"/>
      <c r="AC67" s="19"/>
      <c r="AD67" s="19"/>
      <c r="AE67" s="19"/>
      <c r="AF67" s="19"/>
      <c r="AG67" s="19"/>
      <c r="AH67" s="19"/>
      <c r="AI67" s="19"/>
      <c r="AJ67" s="19"/>
      <c r="AK67" s="19"/>
    </row>
    <row r="68" spans="2:37" customFormat="1" ht="15.75" x14ac:dyDescent="0.25">
      <c r="B68" s="46"/>
      <c r="C68" s="46" t="s">
        <v>121</v>
      </c>
      <c r="D68" s="46" t="s">
        <v>67</v>
      </c>
      <c r="E68" s="3"/>
      <c r="F68" s="89">
        <v>0</v>
      </c>
      <c r="G68" s="93"/>
      <c r="H68" s="90">
        <v>8</v>
      </c>
      <c r="I68" s="90">
        <v>1850</v>
      </c>
      <c r="J68" s="90">
        <f t="shared" si="23"/>
        <v>231.25</v>
      </c>
      <c r="K68" s="91">
        <f t="shared" si="24"/>
        <v>0</v>
      </c>
      <c r="L68" s="92">
        <f>'4. Management Fee Proposal'!$C$9</f>
        <v>0</v>
      </c>
      <c r="M68" s="39">
        <f>'4. Management Fee Proposal'!$C$10</f>
        <v>0</v>
      </c>
      <c r="N68" s="40">
        <f>IF(E68="Yes",'4. Management Fee Proposal'!$C$12,0)</f>
        <v>0</v>
      </c>
      <c r="O68" s="91">
        <f t="shared" si="22"/>
        <v>0</v>
      </c>
      <c r="P68" s="71">
        <v>16</v>
      </c>
      <c r="Q68" s="71">
        <v>21</v>
      </c>
      <c r="R68" s="71">
        <v>17</v>
      </c>
      <c r="S68" s="71">
        <v>21</v>
      </c>
      <c r="T68" s="71">
        <v>12</v>
      </c>
      <c r="U68" s="71">
        <v>18</v>
      </c>
      <c r="V68" s="90">
        <f t="shared" si="25"/>
        <v>105</v>
      </c>
      <c r="W68" s="9">
        <f t="shared" si="26"/>
        <v>0</v>
      </c>
      <c r="X68" s="19"/>
      <c r="Y68" s="19"/>
      <c r="Z68" s="19"/>
      <c r="AA68" s="19"/>
      <c r="AB68" s="19"/>
      <c r="AC68" s="19"/>
      <c r="AD68" s="19"/>
      <c r="AE68" s="19"/>
      <c r="AF68" s="19"/>
      <c r="AG68" s="19"/>
      <c r="AH68" s="19"/>
      <c r="AI68" s="19"/>
      <c r="AJ68" s="19"/>
      <c r="AK68" s="19"/>
    </row>
    <row r="69" spans="2:37" customFormat="1" ht="15.75" x14ac:dyDescent="0.25">
      <c r="B69" s="46"/>
      <c r="C69" s="46" t="s">
        <v>122</v>
      </c>
      <c r="D69" s="46" t="s">
        <v>67</v>
      </c>
      <c r="E69" s="3"/>
      <c r="F69" s="89">
        <v>0</v>
      </c>
      <c r="G69" s="93"/>
      <c r="H69" s="90">
        <v>8</v>
      </c>
      <c r="I69" s="90">
        <v>1850</v>
      </c>
      <c r="J69" s="90">
        <f t="shared" si="23"/>
        <v>231.25</v>
      </c>
      <c r="K69" s="91">
        <f t="shared" si="24"/>
        <v>0</v>
      </c>
      <c r="L69" s="92">
        <f>'4. Management Fee Proposal'!$C$9</f>
        <v>0</v>
      </c>
      <c r="M69" s="39">
        <f>'4. Management Fee Proposal'!$C$10</f>
        <v>0</v>
      </c>
      <c r="N69" s="40">
        <f>IF(E69="Yes",'4. Management Fee Proposal'!$C$12,0)</f>
        <v>0</v>
      </c>
      <c r="O69" s="91">
        <f t="shared" si="22"/>
        <v>0</v>
      </c>
      <c r="P69" s="71">
        <v>16</v>
      </c>
      <c r="Q69" s="71">
        <v>21</v>
      </c>
      <c r="R69" s="71">
        <v>17</v>
      </c>
      <c r="S69" s="71">
        <v>21</v>
      </c>
      <c r="T69" s="71">
        <v>12</v>
      </c>
      <c r="U69" s="71">
        <v>18</v>
      </c>
      <c r="V69" s="90">
        <f t="shared" si="25"/>
        <v>105</v>
      </c>
      <c r="W69" s="9">
        <f t="shared" si="26"/>
        <v>0</v>
      </c>
      <c r="X69" s="19"/>
      <c r="Y69" s="19"/>
      <c r="Z69" s="19"/>
      <c r="AA69" s="19"/>
      <c r="AB69" s="19"/>
      <c r="AC69" s="19"/>
      <c r="AD69" s="19"/>
      <c r="AE69" s="19"/>
      <c r="AF69" s="19"/>
      <c r="AG69" s="19"/>
      <c r="AH69" s="19"/>
      <c r="AI69" s="19"/>
      <c r="AJ69" s="19"/>
      <c r="AK69" s="19"/>
    </row>
    <row r="70" spans="2:37" customFormat="1" ht="15.75" x14ac:dyDescent="0.25">
      <c r="B70" s="46"/>
      <c r="C70" s="46" t="s">
        <v>123</v>
      </c>
      <c r="D70" s="46" t="s">
        <v>67</v>
      </c>
      <c r="E70" s="3"/>
      <c r="F70" s="89">
        <v>0</v>
      </c>
      <c r="G70" s="93"/>
      <c r="H70" s="90">
        <v>8</v>
      </c>
      <c r="I70" s="90">
        <v>1850</v>
      </c>
      <c r="J70" s="90">
        <f t="shared" si="23"/>
        <v>231.25</v>
      </c>
      <c r="K70" s="91">
        <f t="shared" si="24"/>
        <v>0</v>
      </c>
      <c r="L70" s="92">
        <f>'4. Management Fee Proposal'!$C$9</f>
        <v>0</v>
      </c>
      <c r="M70" s="39">
        <f>'4. Management Fee Proposal'!$C$10</f>
        <v>0</v>
      </c>
      <c r="N70" s="40">
        <f>IF(E70="Yes",'4. Management Fee Proposal'!$C$12,0)</f>
        <v>0</v>
      </c>
      <c r="O70" s="91">
        <f t="shared" si="22"/>
        <v>0</v>
      </c>
      <c r="P70" s="71">
        <v>16</v>
      </c>
      <c r="Q70" s="71">
        <v>21</v>
      </c>
      <c r="R70" s="71">
        <v>17</v>
      </c>
      <c r="S70" s="71">
        <v>21</v>
      </c>
      <c r="T70" s="71">
        <v>12</v>
      </c>
      <c r="U70" s="71">
        <v>18</v>
      </c>
      <c r="V70" s="90">
        <f t="shared" si="25"/>
        <v>105</v>
      </c>
      <c r="W70" s="9">
        <f t="shared" si="26"/>
        <v>0</v>
      </c>
      <c r="X70" s="19"/>
      <c r="Y70" s="19"/>
      <c r="Z70" s="19"/>
      <c r="AA70" s="19"/>
      <c r="AB70" s="19"/>
      <c r="AC70" s="19"/>
      <c r="AD70" s="19"/>
      <c r="AE70" s="19"/>
      <c r="AF70" s="19"/>
      <c r="AG70" s="19"/>
      <c r="AH70" s="19"/>
      <c r="AI70" s="19"/>
      <c r="AJ70" s="19"/>
      <c r="AK70" s="19"/>
    </row>
    <row r="71" spans="2:37" customFormat="1" ht="15.75" x14ac:dyDescent="0.25">
      <c r="B71" s="46"/>
      <c r="C71" s="46" t="s">
        <v>124</v>
      </c>
      <c r="D71" s="46" t="s">
        <v>67</v>
      </c>
      <c r="E71" s="3"/>
      <c r="F71" s="89">
        <v>0</v>
      </c>
      <c r="G71" s="93"/>
      <c r="H71" s="90">
        <v>8</v>
      </c>
      <c r="I71" s="90">
        <v>1850</v>
      </c>
      <c r="J71" s="90">
        <f t="shared" si="23"/>
        <v>231.25</v>
      </c>
      <c r="K71" s="91">
        <f t="shared" si="24"/>
        <v>0</v>
      </c>
      <c r="L71" s="92">
        <f>'4. Management Fee Proposal'!$C$9</f>
        <v>0</v>
      </c>
      <c r="M71" s="39">
        <f>'4. Management Fee Proposal'!$C$10</f>
        <v>0</v>
      </c>
      <c r="N71" s="40">
        <f>IF(E71="Yes",'4. Management Fee Proposal'!$C$12,0)</f>
        <v>0</v>
      </c>
      <c r="O71" s="91">
        <f t="shared" si="22"/>
        <v>0</v>
      </c>
      <c r="P71" s="71">
        <v>16</v>
      </c>
      <c r="Q71" s="71">
        <v>21</v>
      </c>
      <c r="R71" s="71">
        <v>17</v>
      </c>
      <c r="S71" s="71">
        <v>21</v>
      </c>
      <c r="T71" s="71">
        <v>12</v>
      </c>
      <c r="U71" s="71">
        <v>18</v>
      </c>
      <c r="V71" s="90">
        <f t="shared" si="25"/>
        <v>105</v>
      </c>
      <c r="W71" s="9">
        <f t="shared" si="26"/>
        <v>0</v>
      </c>
      <c r="X71" s="19"/>
      <c r="Y71" s="19"/>
      <c r="Z71" s="19"/>
      <c r="AA71" s="19"/>
      <c r="AB71" s="19"/>
      <c r="AC71" s="19"/>
      <c r="AD71" s="19"/>
      <c r="AE71" s="19"/>
      <c r="AF71" s="19"/>
      <c r="AG71" s="19"/>
      <c r="AH71" s="19"/>
      <c r="AI71" s="19"/>
      <c r="AJ71" s="19"/>
      <c r="AK71" s="19"/>
    </row>
    <row r="72" spans="2:37" customFormat="1" ht="15.75" x14ac:dyDescent="0.25">
      <c r="B72" s="46"/>
      <c r="C72" s="46" t="s">
        <v>125</v>
      </c>
      <c r="D72" s="46" t="s">
        <v>67</v>
      </c>
      <c r="E72" s="3"/>
      <c r="F72" s="89">
        <v>0</v>
      </c>
      <c r="G72" s="93"/>
      <c r="H72" s="90">
        <v>8</v>
      </c>
      <c r="I72" s="90">
        <v>1850</v>
      </c>
      <c r="J72" s="90">
        <f t="shared" si="23"/>
        <v>231.25</v>
      </c>
      <c r="K72" s="91">
        <f t="shared" si="24"/>
        <v>0</v>
      </c>
      <c r="L72" s="92">
        <f>'4. Management Fee Proposal'!$C$9</f>
        <v>0</v>
      </c>
      <c r="M72" s="39">
        <f>'4. Management Fee Proposal'!$C$10</f>
        <v>0</v>
      </c>
      <c r="N72" s="40">
        <f>IF(E72="Yes",'4. Management Fee Proposal'!$C$12,0)</f>
        <v>0</v>
      </c>
      <c r="O72" s="91">
        <f t="shared" si="22"/>
        <v>0</v>
      </c>
      <c r="P72" s="71">
        <v>16</v>
      </c>
      <c r="Q72" s="71">
        <v>21</v>
      </c>
      <c r="R72" s="71">
        <v>17</v>
      </c>
      <c r="S72" s="71">
        <v>21</v>
      </c>
      <c r="T72" s="71">
        <v>12</v>
      </c>
      <c r="U72" s="71">
        <v>18</v>
      </c>
      <c r="V72" s="90">
        <f t="shared" si="25"/>
        <v>105</v>
      </c>
      <c r="W72" s="9">
        <f t="shared" si="26"/>
        <v>0</v>
      </c>
      <c r="X72" s="19"/>
      <c r="Y72" s="19"/>
      <c r="Z72" s="19"/>
      <c r="AA72" s="19"/>
      <c r="AB72" s="19"/>
      <c r="AC72" s="19"/>
      <c r="AD72" s="19"/>
      <c r="AE72" s="19"/>
      <c r="AF72" s="19"/>
      <c r="AG72" s="19"/>
      <c r="AH72" s="19"/>
      <c r="AI72" s="19"/>
      <c r="AJ72" s="19"/>
      <c r="AK72" s="19"/>
    </row>
    <row r="73" spans="2:37" customFormat="1" ht="15.75" x14ac:dyDescent="0.25">
      <c r="B73" s="46"/>
      <c r="C73" s="46" t="s">
        <v>126</v>
      </c>
      <c r="D73" s="46" t="s">
        <v>67</v>
      </c>
      <c r="E73" s="3"/>
      <c r="F73" s="89">
        <v>0</v>
      </c>
      <c r="G73" s="93"/>
      <c r="H73" s="90">
        <v>8</v>
      </c>
      <c r="I73" s="90">
        <v>1850</v>
      </c>
      <c r="J73" s="90">
        <f t="shared" si="23"/>
        <v>231.25</v>
      </c>
      <c r="K73" s="91">
        <f t="shared" si="24"/>
        <v>0</v>
      </c>
      <c r="L73" s="92">
        <f>'4. Management Fee Proposal'!$C$9</f>
        <v>0</v>
      </c>
      <c r="M73" s="39">
        <f>'4. Management Fee Proposal'!$C$10</f>
        <v>0</v>
      </c>
      <c r="N73" s="40">
        <f>IF(E73="Yes",'4. Management Fee Proposal'!$C$12,0)</f>
        <v>0</v>
      </c>
      <c r="O73" s="91">
        <f t="shared" si="22"/>
        <v>0</v>
      </c>
      <c r="P73" s="71">
        <v>16</v>
      </c>
      <c r="Q73" s="71">
        <v>21</v>
      </c>
      <c r="R73" s="71">
        <v>17</v>
      </c>
      <c r="S73" s="71">
        <v>21</v>
      </c>
      <c r="T73" s="71">
        <v>12</v>
      </c>
      <c r="U73" s="71">
        <v>18</v>
      </c>
      <c r="V73" s="90">
        <f t="shared" si="25"/>
        <v>105</v>
      </c>
      <c r="W73" s="9">
        <f t="shared" si="26"/>
        <v>0</v>
      </c>
      <c r="X73" s="19"/>
      <c r="Y73" s="19"/>
      <c r="Z73" s="19"/>
      <c r="AA73" s="19"/>
      <c r="AB73" s="19"/>
      <c r="AC73" s="19"/>
      <c r="AD73" s="19"/>
      <c r="AE73" s="19"/>
      <c r="AF73" s="19"/>
      <c r="AG73" s="19"/>
      <c r="AH73" s="19"/>
      <c r="AI73" s="19"/>
      <c r="AJ73" s="19"/>
      <c r="AK73" s="19"/>
    </row>
    <row r="74" spans="2:37" customFormat="1" ht="15.75" x14ac:dyDescent="0.25">
      <c r="B74" s="46"/>
      <c r="C74" s="46" t="s">
        <v>5</v>
      </c>
      <c r="D74" s="46" t="s">
        <v>65</v>
      </c>
      <c r="E74" s="3"/>
      <c r="F74" s="89">
        <v>0</v>
      </c>
      <c r="G74" s="93"/>
      <c r="H74" s="90">
        <v>8</v>
      </c>
      <c r="I74" s="90">
        <v>1850</v>
      </c>
      <c r="J74" s="90">
        <f t="shared" si="23"/>
        <v>231.25</v>
      </c>
      <c r="K74" s="91">
        <f t="shared" si="24"/>
        <v>0</v>
      </c>
      <c r="L74" s="92">
        <f>'4. Management Fee Proposal'!$C$9</f>
        <v>0</v>
      </c>
      <c r="M74" s="39">
        <f>'4. Management Fee Proposal'!$C$10</f>
        <v>0</v>
      </c>
      <c r="N74" s="40">
        <f>IF(E74="Yes",'4. Management Fee Proposal'!$C$12,0)</f>
        <v>0</v>
      </c>
      <c r="O74" s="91">
        <f t="shared" si="22"/>
        <v>0</v>
      </c>
      <c r="P74" s="71">
        <v>16</v>
      </c>
      <c r="Q74" s="71">
        <v>21</v>
      </c>
      <c r="R74" s="71">
        <v>17</v>
      </c>
      <c r="S74" s="71">
        <v>21</v>
      </c>
      <c r="T74" s="71">
        <v>12</v>
      </c>
      <c r="U74" s="71">
        <v>18</v>
      </c>
      <c r="V74" s="90">
        <f t="shared" si="25"/>
        <v>105</v>
      </c>
      <c r="W74" s="9">
        <f t="shared" si="26"/>
        <v>0</v>
      </c>
      <c r="X74" s="19"/>
      <c r="Y74" s="19"/>
      <c r="Z74" s="19"/>
      <c r="AA74" s="19"/>
      <c r="AB74" s="19"/>
      <c r="AC74" s="19"/>
      <c r="AD74" s="19"/>
      <c r="AE74" s="19"/>
      <c r="AF74" s="19"/>
      <c r="AG74" s="19"/>
      <c r="AH74" s="19"/>
      <c r="AI74" s="19"/>
      <c r="AJ74" s="19"/>
      <c r="AK74" s="19"/>
    </row>
    <row r="75" spans="2:37" customFormat="1" ht="15.75" x14ac:dyDescent="0.25">
      <c r="B75" s="46"/>
      <c r="C75" s="46" t="s">
        <v>127</v>
      </c>
      <c r="D75" s="46" t="s">
        <v>67</v>
      </c>
      <c r="E75" s="3"/>
      <c r="F75" s="89">
        <v>0</v>
      </c>
      <c r="G75" s="93"/>
      <c r="H75" s="90">
        <v>8</v>
      </c>
      <c r="I75" s="90">
        <v>1850</v>
      </c>
      <c r="J75" s="90">
        <f t="shared" si="23"/>
        <v>231.25</v>
      </c>
      <c r="K75" s="91">
        <f t="shared" si="24"/>
        <v>0</v>
      </c>
      <c r="L75" s="92">
        <f>'4. Management Fee Proposal'!$C$9</f>
        <v>0</v>
      </c>
      <c r="M75" s="39">
        <f>'4. Management Fee Proposal'!$C$10</f>
        <v>0</v>
      </c>
      <c r="N75" s="40">
        <f>IF(E75="Yes",'4. Management Fee Proposal'!$C$12,0)</f>
        <v>0</v>
      </c>
      <c r="O75" s="91">
        <f t="shared" si="22"/>
        <v>0</v>
      </c>
      <c r="P75" s="71">
        <v>16</v>
      </c>
      <c r="Q75" s="71">
        <v>21</v>
      </c>
      <c r="R75" s="71">
        <v>17</v>
      </c>
      <c r="S75" s="71">
        <v>21</v>
      </c>
      <c r="T75" s="71">
        <v>12</v>
      </c>
      <c r="U75" s="71">
        <v>18</v>
      </c>
      <c r="V75" s="90">
        <f t="shared" si="25"/>
        <v>105</v>
      </c>
      <c r="W75" s="9">
        <f t="shared" si="26"/>
        <v>0</v>
      </c>
      <c r="X75" s="19"/>
      <c r="Y75" s="19"/>
      <c r="Z75" s="19"/>
      <c r="AA75" s="19"/>
      <c r="AB75" s="19"/>
      <c r="AC75" s="19"/>
      <c r="AD75" s="19"/>
      <c r="AE75" s="19"/>
      <c r="AF75" s="19"/>
      <c r="AG75" s="19"/>
      <c r="AH75" s="19"/>
      <c r="AI75" s="19"/>
      <c r="AJ75" s="19"/>
      <c r="AK75" s="19"/>
    </row>
    <row r="76" spans="2:37" customFormat="1" ht="15.75" x14ac:dyDescent="0.25">
      <c r="B76" s="46"/>
      <c r="C76" s="46" t="s">
        <v>128</v>
      </c>
      <c r="D76" s="46" t="s">
        <v>65</v>
      </c>
      <c r="E76" s="3"/>
      <c r="F76" s="89">
        <v>0</v>
      </c>
      <c r="G76" s="93"/>
      <c r="H76" s="90">
        <v>8</v>
      </c>
      <c r="I76" s="90">
        <v>1850</v>
      </c>
      <c r="J76" s="90">
        <f t="shared" si="23"/>
        <v>231.25</v>
      </c>
      <c r="K76" s="91">
        <f t="shared" si="24"/>
        <v>0</v>
      </c>
      <c r="L76" s="92">
        <f>'4. Management Fee Proposal'!$C$9</f>
        <v>0</v>
      </c>
      <c r="M76" s="39">
        <f>'4. Management Fee Proposal'!$C$10</f>
        <v>0</v>
      </c>
      <c r="N76" s="40">
        <f>IF(E76="Yes",'4. Management Fee Proposal'!$C$12,0)</f>
        <v>0</v>
      </c>
      <c r="O76" s="91">
        <f t="shared" si="22"/>
        <v>0</v>
      </c>
      <c r="P76" s="71">
        <v>16</v>
      </c>
      <c r="Q76" s="71">
        <v>21</v>
      </c>
      <c r="R76" s="71">
        <v>17</v>
      </c>
      <c r="S76" s="71">
        <v>21</v>
      </c>
      <c r="T76" s="71">
        <v>12</v>
      </c>
      <c r="U76" s="71">
        <v>18</v>
      </c>
      <c r="V76" s="90">
        <f t="shared" si="25"/>
        <v>105</v>
      </c>
      <c r="W76" s="9">
        <f t="shared" si="26"/>
        <v>0</v>
      </c>
      <c r="X76" s="19"/>
      <c r="Y76" s="19"/>
      <c r="Z76" s="19"/>
      <c r="AA76" s="19"/>
      <c r="AB76" s="19"/>
      <c r="AC76" s="19"/>
      <c r="AD76" s="19"/>
      <c r="AE76" s="19"/>
      <c r="AF76" s="19"/>
      <c r="AG76" s="19"/>
      <c r="AH76" s="19"/>
      <c r="AI76" s="19"/>
      <c r="AJ76" s="19"/>
      <c r="AK76" s="19"/>
    </row>
    <row r="77" spans="2:37" customFormat="1" ht="15.75" x14ac:dyDescent="0.25">
      <c r="B77" s="46"/>
      <c r="C77" s="46" t="s">
        <v>129</v>
      </c>
      <c r="D77" s="46" t="s">
        <v>67</v>
      </c>
      <c r="E77" s="3"/>
      <c r="F77" s="89">
        <v>0</v>
      </c>
      <c r="G77" s="93"/>
      <c r="H77" s="90">
        <v>8</v>
      </c>
      <c r="I77" s="90">
        <v>1850</v>
      </c>
      <c r="J77" s="90">
        <f t="shared" si="23"/>
        <v>231.25</v>
      </c>
      <c r="K77" s="91">
        <f t="shared" si="24"/>
        <v>0</v>
      </c>
      <c r="L77" s="92">
        <f>'4. Management Fee Proposal'!$C$9</f>
        <v>0</v>
      </c>
      <c r="M77" s="39">
        <f>'4. Management Fee Proposal'!$C$10</f>
        <v>0</v>
      </c>
      <c r="N77" s="40">
        <f>IF(E77="Yes",'4. Management Fee Proposal'!$C$12,0)</f>
        <v>0</v>
      </c>
      <c r="O77" s="91">
        <f t="shared" si="22"/>
        <v>0</v>
      </c>
      <c r="P77" s="71">
        <v>16</v>
      </c>
      <c r="Q77" s="71">
        <v>21</v>
      </c>
      <c r="R77" s="71">
        <v>17</v>
      </c>
      <c r="S77" s="71">
        <v>21</v>
      </c>
      <c r="T77" s="71">
        <v>12</v>
      </c>
      <c r="U77" s="71">
        <v>18</v>
      </c>
      <c r="V77" s="90">
        <f t="shared" si="25"/>
        <v>105</v>
      </c>
      <c r="W77" s="9">
        <f t="shared" si="26"/>
        <v>0</v>
      </c>
      <c r="X77" s="19"/>
      <c r="Y77" s="19"/>
      <c r="Z77" s="19"/>
      <c r="AA77" s="19"/>
      <c r="AB77" s="19"/>
      <c r="AC77" s="19"/>
      <c r="AD77" s="19"/>
      <c r="AE77" s="19"/>
      <c r="AF77" s="19"/>
      <c r="AG77" s="19"/>
      <c r="AH77" s="19"/>
      <c r="AI77" s="19"/>
      <c r="AJ77" s="19"/>
      <c r="AK77" s="19"/>
    </row>
    <row r="78" spans="2:37" customFormat="1" ht="15.75" x14ac:dyDescent="0.25">
      <c r="B78" s="46"/>
      <c r="C78" s="46" t="s">
        <v>130</v>
      </c>
      <c r="D78" s="46" t="s">
        <v>65</v>
      </c>
      <c r="E78" s="3"/>
      <c r="F78" s="89">
        <v>0</v>
      </c>
      <c r="G78" s="93"/>
      <c r="H78" s="90">
        <v>8</v>
      </c>
      <c r="I78" s="90">
        <v>1850</v>
      </c>
      <c r="J78" s="90">
        <f t="shared" si="23"/>
        <v>231.25</v>
      </c>
      <c r="K78" s="91">
        <f t="shared" si="24"/>
        <v>0</v>
      </c>
      <c r="L78" s="92">
        <f>'4. Management Fee Proposal'!$C$9</f>
        <v>0</v>
      </c>
      <c r="M78" s="39">
        <f>'4. Management Fee Proposal'!$C$10</f>
        <v>0</v>
      </c>
      <c r="N78" s="40">
        <f>IF(E78="Yes",'4. Management Fee Proposal'!$C$12,0)</f>
        <v>0</v>
      </c>
      <c r="O78" s="91">
        <f t="shared" si="22"/>
        <v>0</v>
      </c>
      <c r="P78" s="71">
        <v>16</v>
      </c>
      <c r="Q78" s="71">
        <v>21</v>
      </c>
      <c r="R78" s="71">
        <v>17</v>
      </c>
      <c r="S78" s="71">
        <v>21</v>
      </c>
      <c r="T78" s="71">
        <v>12</v>
      </c>
      <c r="U78" s="71">
        <v>18</v>
      </c>
      <c r="V78" s="90">
        <f t="shared" si="25"/>
        <v>105</v>
      </c>
      <c r="W78" s="9">
        <f t="shared" si="26"/>
        <v>0</v>
      </c>
      <c r="X78" s="19"/>
      <c r="Y78" s="19"/>
      <c r="Z78" s="19"/>
      <c r="AA78" s="19"/>
      <c r="AB78" s="19"/>
      <c r="AC78" s="19"/>
      <c r="AD78" s="19"/>
      <c r="AE78" s="19"/>
      <c r="AF78" s="19"/>
      <c r="AG78" s="19"/>
      <c r="AH78" s="19"/>
      <c r="AI78" s="19"/>
      <c r="AJ78" s="19"/>
      <c r="AK78" s="19"/>
    </row>
    <row r="79" spans="2:37" customFormat="1" ht="15.75" x14ac:dyDescent="0.25">
      <c r="B79" s="46"/>
      <c r="C79" s="46" t="s">
        <v>131</v>
      </c>
      <c r="D79" s="46" t="s">
        <v>67</v>
      </c>
      <c r="E79" s="3"/>
      <c r="F79" s="89">
        <v>0</v>
      </c>
      <c r="G79" s="93"/>
      <c r="H79" s="90">
        <v>8</v>
      </c>
      <c r="I79" s="90">
        <v>1850</v>
      </c>
      <c r="J79" s="90">
        <f t="shared" si="23"/>
        <v>231.25</v>
      </c>
      <c r="K79" s="91">
        <f t="shared" si="24"/>
        <v>0</v>
      </c>
      <c r="L79" s="92">
        <f>'4. Management Fee Proposal'!$C$9</f>
        <v>0</v>
      </c>
      <c r="M79" s="39">
        <f>'4. Management Fee Proposal'!$C$10</f>
        <v>0</v>
      </c>
      <c r="N79" s="40">
        <f>IF(E79="Yes",'4. Management Fee Proposal'!$C$12,0)</f>
        <v>0</v>
      </c>
      <c r="O79" s="91">
        <f t="shared" si="22"/>
        <v>0</v>
      </c>
      <c r="P79" s="71">
        <v>16</v>
      </c>
      <c r="Q79" s="71">
        <v>21</v>
      </c>
      <c r="R79" s="71">
        <v>17</v>
      </c>
      <c r="S79" s="71">
        <v>21</v>
      </c>
      <c r="T79" s="71">
        <v>12</v>
      </c>
      <c r="U79" s="71">
        <v>18</v>
      </c>
      <c r="V79" s="90">
        <f t="shared" si="25"/>
        <v>105</v>
      </c>
      <c r="W79" s="9">
        <f t="shared" si="26"/>
        <v>0</v>
      </c>
      <c r="X79" s="19"/>
      <c r="Y79" s="19"/>
      <c r="Z79" s="19"/>
      <c r="AA79" s="19"/>
      <c r="AB79" s="19"/>
      <c r="AC79" s="19"/>
      <c r="AD79" s="19"/>
      <c r="AE79" s="19"/>
      <c r="AF79" s="19"/>
      <c r="AG79" s="19"/>
      <c r="AH79" s="19"/>
      <c r="AI79" s="19"/>
      <c r="AJ79" s="19"/>
      <c r="AK79" s="19"/>
    </row>
    <row r="80" spans="2:37" customFormat="1" ht="15.75" x14ac:dyDescent="0.25">
      <c r="B80" s="46"/>
      <c r="C80" s="46" t="s">
        <v>132</v>
      </c>
      <c r="D80" s="46" t="s">
        <v>65</v>
      </c>
      <c r="E80" s="3"/>
      <c r="F80" s="89">
        <v>0</v>
      </c>
      <c r="G80" s="93"/>
      <c r="H80" s="90">
        <v>8</v>
      </c>
      <c r="I80" s="90">
        <v>1850</v>
      </c>
      <c r="J80" s="90">
        <f t="shared" si="23"/>
        <v>231.25</v>
      </c>
      <c r="K80" s="91">
        <f t="shared" si="24"/>
        <v>0</v>
      </c>
      <c r="L80" s="92">
        <f>'4. Management Fee Proposal'!$C$9</f>
        <v>0</v>
      </c>
      <c r="M80" s="39">
        <f>'4. Management Fee Proposal'!$C$10</f>
        <v>0</v>
      </c>
      <c r="N80" s="40">
        <f>IF(E80="Yes",'4. Management Fee Proposal'!$C$12,0)</f>
        <v>0</v>
      </c>
      <c r="O80" s="91">
        <f t="shared" si="22"/>
        <v>0</v>
      </c>
      <c r="P80" s="71">
        <v>16</v>
      </c>
      <c r="Q80" s="71">
        <v>21</v>
      </c>
      <c r="R80" s="71">
        <v>17</v>
      </c>
      <c r="S80" s="71">
        <v>21</v>
      </c>
      <c r="T80" s="71">
        <v>12</v>
      </c>
      <c r="U80" s="71">
        <v>18</v>
      </c>
      <c r="V80" s="90">
        <f t="shared" si="25"/>
        <v>105</v>
      </c>
      <c r="W80" s="9">
        <f t="shared" si="26"/>
        <v>0</v>
      </c>
      <c r="X80" s="19"/>
      <c r="Y80" s="19"/>
      <c r="Z80" s="19"/>
      <c r="AA80" s="19"/>
      <c r="AB80" s="19"/>
      <c r="AC80" s="19"/>
      <c r="AD80" s="19"/>
      <c r="AE80" s="19"/>
      <c r="AF80" s="19"/>
      <c r="AG80" s="19"/>
      <c r="AH80" s="19"/>
      <c r="AI80" s="19"/>
      <c r="AJ80" s="19"/>
      <c r="AK80" s="19"/>
    </row>
    <row r="81" spans="2:37" customFormat="1" ht="15.75" x14ac:dyDescent="0.25">
      <c r="B81" s="46"/>
      <c r="C81" s="46" t="s">
        <v>133</v>
      </c>
      <c r="D81" s="46" t="s">
        <v>67</v>
      </c>
      <c r="E81" s="3"/>
      <c r="F81" s="89">
        <v>0</v>
      </c>
      <c r="G81" s="93"/>
      <c r="H81" s="90">
        <v>8</v>
      </c>
      <c r="I81" s="90">
        <v>1850</v>
      </c>
      <c r="J81" s="90">
        <f t="shared" si="23"/>
        <v>231.25</v>
      </c>
      <c r="K81" s="91">
        <f t="shared" si="24"/>
        <v>0</v>
      </c>
      <c r="L81" s="92">
        <f>'4. Management Fee Proposal'!$C$9</f>
        <v>0</v>
      </c>
      <c r="M81" s="39">
        <f>'4. Management Fee Proposal'!$C$10</f>
        <v>0</v>
      </c>
      <c r="N81" s="40">
        <f>IF(E81="Yes",'4. Management Fee Proposal'!$C$12,0)</f>
        <v>0</v>
      </c>
      <c r="O81" s="91">
        <f t="shared" si="22"/>
        <v>0</v>
      </c>
      <c r="P81" s="71">
        <v>16</v>
      </c>
      <c r="Q81" s="71">
        <v>21</v>
      </c>
      <c r="R81" s="71">
        <v>17</v>
      </c>
      <c r="S81" s="71">
        <v>21</v>
      </c>
      <c r="T81" s="71">
        <v>12</v>
      </c>
      <c r="U81" s="71">
        <v>18</v>
      </c>
      <c r="V81" s="90">
        <f t="shared" si="25"/>
        <v>105</v>
      </c>
      <c r="W81" s="9">
        <f t="shared" si="26"/>
        <v>0</v>
      </c>
      <c r="X81" s="19"/>
      <c r="Y81" s="19"/>
      <c r="Z81" s="19"/>
      <c r="AA81" s="19"/>
      <c r="AB81" s="19"/>
      <c r="AC81" s="19"/>
      <c r="AD81" s="19"/>
      <c r="AE81" s="19"/>
      <c r="AF81" s="19"/>
      <c r="AG81" s="19"/>
      <c r="AH81" s="19"/>
      <c r="AI81" s="19"/>
      <c r="AJ81" s="19"/>
      <c r="AK81" s="19"/>
    </row>
    <row r="82" spans="2:37" customFormat="1" ht="15.75" x14ac:dyDescent="0.25">
      <c r="B82" s="46"/>
      <c r="C82" s="46" t="s">
        <v>134</v>
      </c>
      <c r="D82" s="46" t="s">
        <v>65</v>
      </c>
      <c r="E82" s="3"/>
      <c r="F82" s="89">
        <v>0</v>
      </c>
      <c r="G82" s="93"/>
      <c r="H82" s="90">
        <v>8</v>
      </c>
      <c r="I82" s="90">
        <v>1850</v>
      </c>
      <c r="J82" s="90">
        <f t="shared" si="23"/>
        <v>231.25</v>
      </c>
      <c r="K82" s="91">
        <f t="shared" si="24"/>
        <v>0</v>
      </c>
      <c r="L82" s="92">
        <f>'4. Management Fee Proposal'!$C$9</f>
        <v>0</v>
      </c>
      <c r="M82" s="39">
        <f>'4. Management Fee Proposal'!$C$10</f>
        <v>0</v>
      </c>
      <c r="N82" s="40">
        <f>IF(E82="Yes",'4. Management Fee Proposal'!$C$12,0)</f>
        <v>0</v>
      </c>
      <c r="O82" s="91">
        <f t="shared" si="22"/>
        <v>0</v>
      </c>
      <c r="P82" s="71">
        <v>16</v>
      </c>
      <c r="Q82" s="71">
        <v>21</v>
      </c>
      <c r="R82" s="71">
        <v>17</v>
      </c>
      <c r="S82" s="71">
        <v>21</v>
      </c>
      <c r="T82" s="71">
        <v>12</v>
      </c>
      <c r="U82" s="71">
        <v>18</v>
      </c>
      <c r="V82" s="90">
        <f t="shared" si="25"/>
        <v>105</v>
      </c>
      <c r="W82" s="9">
        <f t="shared" si="26"/>
        <v>0</v>
      </c>
      <c r="X82" s="19"/>
      <c r="Y82" s="19"/>
      <c r="Z82" s="19"/>
      <c r="AA82" s="19"/>
      <c r="AB82" s="19"/>
      <c r="AC82" s="19"/>
      <c r="AD82" s="19"/>
      <c r="AE82" s="19"/>
      <c r="AF82" s="19"/>
      <c r="AG82" s="19"/>
      <c r="AH82" s="19"/>
      <c r="AI82" s="19"/>
      <c r="AJ82" s="19"/>
      <c r="AK82" s="19"/>
    </row>
    <row r="83" spans="2:37" customFormat="1" ht="15.75" x14ac:dyDescent="0.25">
      <c r="B83" s="46"/>
      <c r="C83" s="46" t="s">
        <v>135</v>
      </c>
      <c r="D83" s="46" t="s">
        <v>67</v>
      </c>
      <c r="E83" s="3"/>
      <c r="F83" s="89">
        <v>0</v>
      </c>
      <c r="G83" s="93"/>
      <c r="H83" s="90">
        <v>8</v>
      </c>
      <c r="I83" s="90">
        <v>1850</v>
      </c>
      <c r="J83" s="90">
        <f t="shared" si="23"/>
        <v>231.25</v>
      </c>
      <c r="K83" s="91">
        <f t="shared" si="24"/>
        <v>0</v>
      </c>
      <c r="L83" s="92">
        <f>'4. Management Fee Proposal'!$C$9</f>
        <v>0</v>
      </c>
      <c r="M83" s="39">
        <f>'4. Management Fee Proposal'!$C$10</f>
        <v>0</v>
      </c>
      <c r="N83" s="40">
        <f>IF(E83="Yes",'4. Management Fee Proposal'!$C$12,0)</f>
        <v>0</v>
      </c>
      <c r="O83" s="91">
        <f t="shared" si="22"/>
        <v>0</v>
      </c>
      <c r="P83" s="71">
        <v>16</v>
      </c>
      <c r="Q83" s="71">
        <v>21</v>
      </c>
      <c r="R83" s="71">
        <v>17</v>
      </c>
      <c r="S83" s="71">
        <v>21</v>
      </c>
      <c r="T83" s="71">
        <v>12</v>
      </c>
      <c r="U83" s="71">
        <v>18</v>
      </c>
      <c r="V83" s="90">
        <f t="shared" si="25"/>
        <v>105</v>
      </c>
      <c r="W83" s="9">
        <f t="shared" si="26"/>
        <v>0</v>
      </c>
      <c r="X83" s="19"/>
      <c r="Y83" s="19"/>
      <c r="Z83" s="19"/>
      <c r="AA83" s="19"/>
      <c r="AB83" s="19"/>
      <c r="AC83" s="19"/>
      <c r="AD83" s="19"/>
      <c r="AE83" s="19"/>
      <c r="AF83" s="19"/>
      <c r="AG83" s="19"/>
      <c r="AH83" s="19"/>
      <c r="AI83" s="19"/>
      <c r="AJ83" s="19"/>
      <c r="AK83" s="19"/>
    </row>
    <row r="84" spans="2:37" customFormat="1" ht="15.75" x14ac:dyDescent="0.25">
      <c r="B84" s="46"/>
      <c r="C84" s="46" t="s">
        <v>136</v>
      </c>
      <c r="D84" s="46" t="s">
        <v>65</v>
      </c>
      <c r="E84" s="3"/>
      <c r="F84" s="89">
        <v>0</v>
      </c>
      <c r="G84" s="93"/>
      <c r="H84" s="90">
        <v>8</v>
      </c>
      <c r="I84" s="90">
        <v>1850</v>
      </c>
      <c r="J84" s="90">
        <f t="shared" si="23"/>
        <v>231.25</v>
      </c>
      <c r="K84" s="91">
        <f t="shared" si="24"/>
        <v>0</v>
      </c>
      <c r="L84" s="92">
        <f>'4. Management Fee Proposal'!$C$9</f>
        <v>0</v>
      </c>
      <c r="M84" s="39">
        <f>'4. Management Fee Proposal'!$C$10</f>
        <v>0</v>
      </c>
      <c r="N84" s="40">
        <f>IF(E84="Yes",'4. Management Fee Proposal'!$C$12,0)</f>
        <v>0</v>
      </c>
      <c r="O84" s="91">
        <f t="shared" si="22"/>
        <v>0</v>
      </c>
      <c r="P84" s="71">
        <v>16</v>
      </c>
      <c r="Q84" s="71">
        <v>21</v>
      </c>
      <c r="R84" s="71">
        <v>17</v>
      </c>
      <c r="S84" s="71">
        <v>21</v>
      </c>
      <c r="T84" s="71">
        <v>12</v>
      </c>
      <c r="U84" s="71">
        <v>18</v>
      </c>
      <c r="V84" s="90">
        <f t="shared" si="25"/>
        <v>105</v>
      </c>
      <c r="W84" s="9">
        <f t="shared" si="26"/>
        <v>0</v>
      </c>
      <c r="X84" s="19"/>
      <c r="Y84" s="19"/>
      <c r="Z84" s="19"/>
      <c r="AA84" s="19"/>
      <c r="AB84" s="19"/>
      <c r="AC84" s="19"/>
      <c r="AD84" s="19"/>
      <c r="AE84" s="19"/>
      <c r="AF84" s="19"/>
      <c r="AG84" s="19"/>
      <c r="AH84" s="19"/>
      <c r="AI84" s="19"/>
      <c r="AJ84" s="19"/>
      <c r="AK84" s="19"/>
    </row>
    <row r="85" spans="2:37" customFormat="1" ht="15.75" x14ac:dyDescent="0.25">
      <c r="B85" s="46"/>
      <c r="C85" s="46" t="s">
        <v>137</v>
      </c>
      <c r="D85" s="46" t="s">
        <v>77</v>
      </c>
      <c r="E85" s="3"/>
      <c r="F85" s="89">
        <v>0</v>
      </c>
      <c r="G85" s="93"/>
      <c r="H85" s="90">
        <v>8</v>
      </c>
      <c r="I85" s="90">
        <v>1850</v>
      </c>
      <c r="J85" s="90">
        <f t="shared" si="23"/>
        <v>231.25</v>
      </c>
      <c r="K85" s="91">
        <f t="shared" si="24"/>
        <v>0</v>
      </c>
      <c r="L85" s="92">
        <f>'4. Management Fee Proposal'!$C$9</f>
        <v>0</v>
      </c>
      <c r="M85" s="39">
        <f>'4. Management Fee Proposal'!$C$10</f>
        <v>0</v>
      </c>
      <c r="N85" s="40">
        <f>IF(E85="Yes",'4. Management Fee Proposal'!$C$12,0)</f>
        <v>0</v>
      </c>
      <c r="O85" s="91">
        <f t="shared" si="22"/>
        <v>0</v>
      </c>
      <c r="P85" s="71">
        <v>16</v>
      </c>
      <c r="Q85" s="71">
        <v>21</v>
      </c>
      <c r="R85" s="71">
        <v>17</v>
      </c>
      <c r="S85" s="71">
        <v>21</v>
      </c>
      <c r="T85" s="71">
        <v>12</v>
      </c>
      <c r="U85" s="71">
        <v>18</v>
      </c>
      <c r="V85" s="90">
        <f t="shared" si="25"/>
        <v>105</v>
      </c>
      <c r="W85" s="9">
        <f t="shared" si="26"/>
        <v>0</v>
      </c>
      <c r="X85" s="19"/>
      <c r="Y85" s="19"/>
      <c r="Z85" s="19"/>
      <c r="AA85" s="19"/>
      <c r="AB85" s="19"/>
      <c r="AC85" s="19"/>
      <c r="AD85" s="19"/>
      <c r="AE85" s="19"/>
      <c r="AF85" s="19"/>
      <c r="AG85" s="19"/>
      <c r="AH85" s="19"/>
      <c r="AI85" s="19"/>
      <c r="AJ85" s="19"/>
      <c r="AK85" s="19"/>
    </row>
    <row r="86" spans="2:37" customFormat="1" ht="15.75" x14ac:dyDescent="0.25">
      <c r="B86" s="46"/>
      <c r="C86" s="46" t="s">
        <v>138</v>
      </c>
      <c r="D86" s="46" t="s">
        <v>65</v>
      </c>
      <c r="E86" s="3"/>
      <c r="F86" s="89">
        <v>0</v>
      </c>
      <c r="G86" s="93"/>
      <c r="H86" s="90">
        <v>8</v>
      </c>
      <c r="I86" s="90">
        <v>1850</v>
      </c>
      <c r="J86" s="90">
        <f t="shared" si="23"/>
        <v>231.25</v>
      </c>
      <c r="K86" s="91">
        <f t="shared" si="24"/>
        <v>0</v>
      </c>
      <c r="L86" s="92">
        <f>'4. Management Fee Proposal'!$C$9</f>
        <v>0</v>
      </c>
      <c r="M86" s="39">
        <f>'4. Management Fee Proposal'!$C$10</f>
        <v>0</v>
      </c>
      <c r="N86" s="40">
        <f>IF(E86="Yes",'4. Management Fee Proposal'!$C$12,0)</f>
        <v>0</v>
      </c>
      <c r="O86" s="91">
        <f t="shared" si="22"/>
        <v>0</v>
      </c>
      <c r="P86" s="71">
        <v>16</v>
      </c>
      <c r="Q86" s="71">
        <v>21</v>
      </c>
      <c r="R86" s="71">
        <v>17</v>
      </c>
      <c r="S86" s="71">
        <v>21</v>
      </c>
      <c r="T86" s="71">
        <v>12</v>
      </c>
      <c r="U86" s="71">
        <v>18</v>
      </c>
      <c r="V86" s="90">
        <f t="shared" si="25"/>
        <v>105</v>
      </c>
      <c r="W86" s="9">
        <f t="shared" si="26"/>
        <v>0</v>
      </c>
      <c r="X86" s="19"/>
      <c r="Y86" s="19"/>
      <c r="Z86" s="19"/>
      <c r="AA86" s="19"/>
      <c r="AB86" s="19"/>
      <c r="AC86" s="19"/>
      <c r="AD86" s="19"/>
      <c r="AE86" s="19"/>
      <c r="AF86" s="19"/>
      <c r="AG86" s="19"/>
      <c r="AH86" s="19"/>
      <c r="AI86" s="19"/>
      <c r="AJ86" s="19"/>
      <c r="AK86" s="19"/>
    </row>
    <row r="87" spans="2:37" customFormat="1" ht="15.75" x14ac:dyDescent="0.25">
      <c r="B87" s="46"/>
      <c r="C87" s="46" t="s">
        <v>139</v>
      </c>
      <c r="D87" s="46" t="s">
        <v>67</v>
      </c>
      <c r="E87" s="3"/>
      <c r="F87" s="89">
        <v>0</v>
      </c>
      <c r="G87" s="93"/>
      <c r="H87" s="90">
        <v>8</v>
      </c>
      <c r="I87" s="90">
        <v>1850</v>
      </c>
      <c r="J87" s="90">
        <f t="shared" ref="J87" si="27">I87/H87</f>
        <v>231.25</v>
      </c>
      <c r="K87" s="91">
        <f t="shared" ref="K87" si="28">F87/I87</f>
        <v>0</v>
      </c>
      <c r="L87" s="92">
        <f>'4. Management Fee Proposal'!$C$9</f>
        <v>0</v>
      </c>
      <c r="M87" s="39">
        <f>'4. Management Fee Proposal'!$C$10</f>
        <v>0</v>
      </c>
      <c r="N87" s="40">
        <f>IF(E87="Yes",'4. Management Fee Proposal'!$C$12,0)</f>
        <v>0</v>
      </c>
      <c r="O87" s="91">
        <f t="shared" ref="O87" si="29">(K87*8)*(1+L87+M87)</f>
        <v>0</v>
      </c>
      <c r="P87" s="71">
        <v>16</v>
      </c>
      <c r="Q87" s="71">
        <v>21</v>
      </c>
      <c r="R87" s="71">
        <v>17</v>
      </c>
      <c r="S87" s="71">
        <v>21</v>
      </c>
      <c r="T87" s="71">
        <v>12</v>
      </c>
      <c r="U87" s="71">
        <v>18</v>
      </c>
      <c r="V87" s="90">
        <f t="shared" ref="V87" si="30">SUM(P87:U87)</f>
        <v>105</v>
      </c>
      <c r="W87" s="9">
        <f t="shared" ref="W87" si="31">V87*O87</f>
        <v>0</v>
      </c>
      <c r="X87" s="19"/>
      <c r="Y87" s="19"/>
      <c r="Z87" s="19"/>
      <c r="AA87" s="19"/>
      <c r="AB87" s="19"/>
      <c r="AC87" s="19"/>
      <c r="AD87" s="19"/>
      <c r="AE87" s="19"/>
      <c r="AF87" s="19"/>
      <c r="AG87" s="19"/>
      <c r="AH87" s="19"/>
      <c r="AI87" s="19"/>
      <c r="AJ87" s="19"/>
      <c r="AK87" s="19"/>
    </row>
    <row r="88" spans="2:37" customFormat="1" ht="15.75" x14ac:dyDescent="0.25">
      <c r="B88" s="46"/>
      <c r="C88" s="46" t="s">
        <v>140</v>
      </c>
      <c r="D88" s="46" t="s">
        <v>67</v>
      </c>
      <c r="E88" s="3"/>
      <c r="F88" s="89">
        <v>0</v>
      </c>
      <c r="G88" s="93"/>
      <c r="H88" s="90">
        <v>8</v>
      </c>
      <c r="I88" s="90">
        <v>1850</v>
      </c>
      <c r="J88" s="90">
        <f t="shared" si="23"/>
        <v>231.25</v>
      </c>
      <c r="K88" s="91">
        <f t="shared" si="24"/>
        <v>0</v>
      </c>
      <c r="L88" s="92">
        <f>'4. Management Fee Proposal'!$C$9</f>
        <v>0</v>
      </c>
      <c r="M88" s="39">
        <f>'4. Management Fee Proposal'!$C$10</f>
        <v>0</v>
      </c>
      <c r="N88" s="40">
        <f>IF(E88="Yes",'4. Management Fee Proposal'!$C$12,0)</f>
        <v>0</v>
      </c>
      <c r="O88" s="91">
        <f t="shared" si="22"/>
        <v>0</v>
      </c>
      <c r="P88" s="71">
        <v>16</v>
      </c>
      <c r="Q88" s="71">
        <v>21</v>
      </c>
      <c r="R88" s="71">
        <v>17</v>
      </c>
      <c r="S88" s="71">
        <v>21</v>
      </c>
      <c r="T88" s="71">
        <v>12</v>
      </c>
      <c r="U88" s="71">
        <v>18</v>
      </c>
      <c r="V88" s="90">
        <f t="shared" si="25"/>
        <v>105</v>
      </c>
      <c r="W88" s="9">
        <f t="shared" si="26"/>
        <v>0</v>
      </c>
      <c r="X88" s="19"/>
      <c r="Y88" s="19"/>
      <c r="Z88" s="19"/>
      <c r="AA88" s="19"/>
      <c r="AB88" s="19"/>
      <c r="AC88" s="19"/>
      <c r="AD88" s="19"/>
      <c r="AE88" s="19"/>
      <c r="AF88" s="19"/>
      <c r="AG88" s="19"/>
      <c r="AH88" s="19"/>
      <c r="AI88" s="19"/>
      <c r="AJ88" s="19"/>
      <c r="AK88" s="19"/>
    </row>
    <row r="89" spans="2:37" customFormat="1" ht="15.75" x14ac:dyDescent="0.25">
      <c r="B89" s="46"/>
      <c r="C89" s="46" t="s">
        <v>141</v>
      </c>
      <c r="D89" s="46" t="s">
        <v>75</v>
      </c>
      <c r="E89" s="3"/>
      <c r="F89" s="89">
        <v>0</v>
      </c>
      <c r="G89" s="93"/>
      <c r="H89" s="90">
        <v>8</v>
      </c>
      <c r="I89" s="90">
        <v>1850</v>
      </c>
      <c r="J89" s="90">
        <f t="shared" si="23"/>
        <v>231.25</v>
      </c>
      <c r="K89" s="91">
        <f t="shared" si="24"/>
        <v>0</v>
      </c>
      <c r="L89" s="92">
        <f>'4. Management Fee Proposal'!$C$9</f>
        <v>0</v>
      </c>
      <c r="M89" s="39">
        <f>'4. Management Fee Proposal'!$C$10</f>
        <v>0</v>
      </c>
      <c r="N89" s="40">
        <f>IF(E89="Yes",'4. Management Fee Proposal'!$C$12,0)</f>
        <v>0</v>
      </c>
      <c r="O89" s="91">
        <f t="shared" si="22"/>
        <v>0</v>
      </c>
      <c r="P89" s="71">
        <v>16</v>
      </c>
      <c r="Q89" s="71">
        <v>21</v>
      </c>
      <c r="R89" s="71">
        <v>17</v>
      </c>
      <c r="S89" s="71">
        <v>21</v>
      </c>
      <c r="T89" s="71">
        <v>12</v>
      </c>
      <c r="U89" s="71">
        <v>18</v>
      </c>
      <c r="V89" s="90">
        <f t="shared" si="25"/>
        <v>105</v>
      </c>
      <c r="W89" s="9">
        <f t="shared" si="26"/>
        <v>0</v>
      </c>
      <c r="X89" s="19"/>
      <c r="Y89" s="19"/>
      <c r="Z89" s="19"/>
      <c r="AA89" s="19"/>
      <c r="AB89" s="19"/>
      <c r="AC89" s="19"/>
      <c r="AD89" s="19"/>
      <c r="AE89" s="19"/>
      <c r="AF89" s="19"/>
      <c r="AG89" s="19"/>
      <c r="AH89" s="19"/>
      <c r="AI89" s="19"/>
      <c r="AJ89" s="19"/>
      <c r="AK89" s="19"/>
    </row>
    <row r="90" spans="2:37" customFormat="1" ht="15.75" x14ac:dyDescent="0.25">
      <c r="B90" s="46"/>
      <c r="C90" s="46" t="s">
        <v>142</v>
      </c>
      <c r="D90" s="46" t="s">
        <v>65</v>
      </c>
      <c r="E90" s="3"/>
      <c r="F90" s="89">
        <v>0</v>
      </c>
      <c r="G90" s="93"/>
      <c r="H90" s="90">
        <v>8</v>
      </c>
      <c r="I90" s="90">
        <v>1850</v>
      </c>
      <c r="J90" s="90">
        <f t="shared" si="23"/>
        <v>231.25</v>
      </c>
      <c r="K90" s="91">
        <f t="shared" si="24"/>
        <v>0</v>
      </c>
      <c r="L90" s="92">
        <f>'4. Management Fee Proposal'!$C$9</f>
        <v>0</v>
      </c>
      <c r="M90" s="39">
        <f>'4. Management Fee Proposal'!$C$10</f>
        <v>0</v>
      </c>
      <c r="N90" s="40">
        <f>IF(E90="Yes",'4. Management Fee Proposal'!$C$12,0)</f>
        <v>0</v>
      </c>
      <c r="O90" s="91">
        <f t="shared" si="22"/>
        <v>0</v>
      </c>
      <c r="P90" s="71">
        <v>16</v>
      </c>
      <c r="Q90" s="71">
        <v>21</v>
      </c>
      <c r="R90" s="71">
        <v>17</v>
      </c>
      <c r="S90" s="71">
        <v>21</v>
      </c>
      <c r="T90" s="71">
        <v>12</v>
      </c>
      <c r="U90" s="71">
        <v>18</v>
      </c>
      <c r="V90" s="90">
        <f t="shared" si="25"/>
        <v>105</v>
      </c>
      <c r="W90" s="9">
        <f t="shared" si="26"/>
        <v>0</v>
      </c>
      <c r="X90" s="19"/>
      <c r="Y90" s="19"/>
      <c r="Z90" s="19"/>
      <c r="AA90" s="19"/>
      <c r="AB90" s="19"/>
      <c r="AC90" s="19"/>
      <c r="AD90" s="19"/>
      <c r="AE90" s="19"/>
      <c r="AF90" s="19"/>
      <c r="AG90" s="19"/>
      <c r="AH90" s="19"/>
      <c r="AI90" s="19"/>
      <c r="AJ90" s="19"/>
      <c r="AK90" s="19"/>
    </row>
    <row r="91" spans="2:37" customFormat="1" ht="15.75" x14ac:dyDescent="0.25">
      <c r="B91" s="46"/>
      <c r="C91" s="46" t="s">
        <v>143</v>
      </c>
      <c r="D91" s="46" t="s">
        <v>75</v>
      </c>
      <c r="E91" s="3"/>
      <c r="F91" s="89">
        <v>0</v>
      </c>
      <c r="G91" s="93"/>
      <c r="H91" s="90">
        <v>8</v>
      </c>
      <c r="I91" s="90">
        <v>1850</v>
      </c>
      <c r="J91" s="90">
        <f t="shared" si="23"/>
        <v>231.25</v>
      </c>
      <c r="K91" s="91">
        <f t="shared" si="24"/>
        <v>0</v>
      </c>
      <c r="L91" s="92">
        <f>'4. Management Fee Proposal'!$C$9</f>
        <v>0</v>
      </c>
      <c r="M91" s="39">
        <f>'4. Management Fee Proposal'!$C$10</f>
        <v>0</v>
      </c>
      <c r="N91" s="40">
        <f>IF(E91="Yes",'4. Management Fee Proposal'!$C$12,0)</f>
        <v>0</v>
      </c>
      <c r="O91" s="91">
        <f t="shared" si="22"/>
        <v>0</v>
      </c>
      <c r="P91" s="71">
        <v>16</v>
      </c>
      <c r="Q91" s="71">
        <v>21</v>
      </c>
      <c r="R91" s="71">
        <v>17</v>
      </c>
      <c r="S91" s="71">
        <v>21</v>
      </c>
      <c r="T91" s="71">
        <v>12</v>
      </c>
      <c r="U91" s="71">
        <v>18</v>
      </c>
      <c r="V91" s="90">
        <f t="shared" si="25"/>
        <v>105</v>
      </c>
      <c r="W91" s="9">
        <f t="shared" si="26"/>
        <v>0</v>
      </c>
      <c r="X91" s="19"/>
      <c r="Y91" s="19"/>
      <c r="Z91" s="19"/>
      <c r="AA91" s="19"/>
      <c r="AB91" s="19"/>
      <c r="AC91" s="19"/>
      <c r="AD91" s="19"/>
      <c r="AE91" s="19"/>
      <c r="AF91" s="19"/>
      <c r="AG91" s="19"/>
      <c r="AH91" s="19"/>
      <c r="AI91" s="19"/>
      <c r="AJ91" s="19"/>
      <c r="AK91" s="19"/>
    </row>
    <row r="92" spans="2:37" customFormat="1" ht="15.75" x14ac:dyDescent="0.25">
      <c r="B92" s="46"/>
      <c r="C92" s="46" t="s">
        <v>144</v>
      </c>
      <c r="D92" s="46" t="s">
        <v>65</v>
      </c>
      <c r="E92" s="3"/>
      <c r="F92" s="89">
        <v>0</v>
      </c>
      <c r="G92" s="93"/>
      <c r="H92" s="90">
        <v>8</v>
      </c>
      <c r="I92" s="90">
        <v>1850</v>
      </c>
      <c r="J92" s="90">
        <f t="shared" si="23"/>
        <v>231.25</v>
      </c>
      <c r="K92" s="91">
        <f t="shared" si="24"/>
        <v>0</v>
      </c>
      <c r="L92" s="92">
        <f>'4. Management Fee Proposal'!$C$9</f>
        <v>0</v>
      </c>
      <c r="M92" s="39">
        <f>'4. Management Fee Proposal'!$C$10</f>
        <v>0</v>
      </c>
      <c r="N92" s="40">
        <f>IF(E92="Yes",'4. Management Fee Proposal'!$C$12,0)</f>
        <v>0</v>
      </c>
      <c r="O92" s="91">
        <f t="shared" si="22"/>
        <v>0</v>
      </c>
      <c r="P92" s="71">
        <v>16</v>
      </c>
      <c r="Q92" s="71">
        <v>21</v>
      </c>
      <c r="R92" s="71">
        <v>17</v>
      </c>
      <c r="S92" s="71">
        <v>21</v>
      </c>
      <c r="T92" s="71">
        <v>12</v>
      </c>
      <c r="U92" s="71">
        <v>18</v>
      </c>
      <c r="V92" s="90">
        <f t="shared" si="25"/>
        <v>105</v>
      </c>
      <c r="W92" s="9">
        <f t="shared" si="26"/>
        <v>0</v>
      </c>
      <c r="X92" s="19"/>
      <c r="Y92" s="19"/>
      <c r="Z92" s="19"/>
      <c r="AA92" s="19"/>
      <c r="AB92" s="19"/>
      <c r="AC92" s="19"/>
      <c r="AD92" s="19"/>
      <c r="AE92" s="19"/>
      <c r="AF92" s="19"/>
      <c r="AG92" s="19"/>
      <c r="AH92" s="19"/>
      <c r="AI92" s="19"/>
      <c r="AJ92" s="19"/>
      <c r="AK92" s="19"/>
    </row>
    <row r="93" spans="2:37" customFormat="1" ht="15.75" x14ac:dyDescent="0.25">
      <c r="B93" s="46"/>
      <c r="C93" s="46" t="s">
        <v>145</v>
      </c>
      <c r="D93" s="46" t="s">
        <v>67</v>
      </c>
      <c r="E93" s="3"/>
      <c r="F93" s="89">
        <v>0</v>
      </c>
      <c r="G93" s="93"/>
      <c r="H93" s="90">
        <v>8</v>
      </c>
      <c r="I93" s="90">
        <v>1850</v>
      </c>
      <c r="J93" s="90">
        <f t="shared" ref="J93:J99" si="32">I93/H93</f>
        <v>231.25</v>
      </c>
      <c r="K93" s="91">
        <f t="shared" ref="K93:K99" si="33">F93/I93</f>
        <v>0</v>
      </c>
      <c r="L93" s="92">
        <f>'4. Management Fee Proposal'!$C$9</f>
        <v>0</v>
      </c>
      <c r="M93" s="39">
        <f>'4. Management Fee Proposal'!$C$10</f>
        <v>0</v>
      </c>
      <c r="N93" s="40">
        <f>IF(E93="Yes",'4. Management Fee Proposal'!$C$12,0)</f>
        <v>0</v>
      </c>
      <c r="O93" s="91">
        <v>0</v>
      </c>
      <c r="P93" s="71">
        <v>16</v>
      </c>
      <c r="Q93" s="71">
        <v>21</v>
      </c>
      <c r="R93" s="71">
        <v>17</v>
      </c>
      <c r="S93" s="71">
        <v>21</v>
      </c>
      <c r="T93" s="71">
        <v>12</v>
      </c>
      <c r="U93" s="71">
        <v>18</v>
      </c>
      <c r="V93" s="90">
        <f t="shared" ref="V93:V99" si="34">SUM(P93:U93)</f>
        <v>105</v>
      </c>
      <c r="W93" s="9">
        <f t="shared" ref="W93:W99" si="35">V93*O93</f>
        <v>0</v>
      </c>
      <c r="X93" s="19"/>
      <c r="Y93" s="19"/>
      <c r="Z93" s="19"/>
      <c r="AA93" s="19"/>
      <c r="AB93" s="19"/>
      <c r="AC93" s="19"/>
      <c r="AD93" s="19"/>
      <c r="AE93" s="19"/>
      <c r="AF93" s="19"/>
      <c r="AG93" s="19"/>
      <c r="AH93" s="19"/>
      <c r="AI93" s="19"/>
      <c r="AJ93" s="19"/>
      <c r="AK93" s="19"/>
    </row>
    <row r="94" spans="2:37" customFormat="1" ht="15.75" x14ac:dyDescent="0.25">
      <c r="B94" s="46"/>
      <c r="C94" s="46" t="s">
        <v>146</v>
      </c>
      <c r="D94" s="46" t="s">
        <v>75</v>
      </c>
      <c r="E94" s="3"/>
      <c r="F94" s="89">
        <v>0</v>
      </c>
      <c r="G94" s="93"/>
      <c r="H94" s="90">
        <v>8</v>
      </c>
      <c r="I94" s="90">
        <v>1850</v>
      </c>
      <c r="J94" s="90">
        <f t="shared" si="32"/>
        <v>231.25</v>
      </c>
      <c r="K94" s="91">
        <f t="shared" si="33"/>
        <v>0</v>
      </c>
      <c r="L94" s="92">
        <f>'4. Management Fee Proposal'!$C$9</f>
        <v>0</v>
      </c>
      <c r="M94" s="39">
        <f>'4. Management Fee Proposal'!$C$10</f>
        <v>0</v>
      </c>
      <c r="N94" s="40">
        <f>IF(E94="Yes",'4. Management Fee Proposal'!$C$12,0)</f>
        <v>0</v>
      </c>
      <c r="O94" s="91">
        <v>0</v>
      </c>
      <c r="P94" s="71">
        <v>16</v>
      </c>
      <c r="Q94" s="71">
        <v>21</v>
      </c>
      <c r="R94" s="71">
        <v>17</v>
      </c>
      <c r="S94" s="71">
        <v>21</v>
      </c>
      <c r="T94" s="71">
        <v>12</v>
      </c>
      <c r="U94" s="71">
        <v>18</v>
      </c>
      <c r="V94" s="90">
        <f t="shared" si="34"/>
        <v>105</v>
      </c>
      <c r="W94" s="9">
        <f t="shared" si="35"/>
        <v>0</v>
      </c>
      <c r="X94" s="19"/>
      <c r="Y94" s="19"/>
      <c r="Z94" s="19"/>
      <c r="AA94" s="19"/>
      <c r="AB94" s="19"/>
      <c r="AC94" s="19"/>
      <c r="AD94" s="19"/>
      <c r="AE94" s="19"/>
      <c r="AF94" s="19"/>
      <c r="AG94" s="19"/>
      <c r="AH94" s="19"/>
      <c r="AI94" s="19"/>
      <c r="AJ94" s="19"/>
      <c r="AK94" s="19"/>
    </row>
    <row r="95" spans="2:37" customFormat="1" ht="15.75" x14ac:dyDescent="0.25">
      <c r="B95" s="46"/>
      <c r="C95" s="46" t="s">
        <v>147</v>
      </c>
      <c r="D95" s="46" t="s">
        <v>75</v>
      </c>
      <c r="E95" s="3"/>
      <c r="F95" s="89">
        <v>0</v>
      </c>
      <c r="G95" s="93"/>
      <c r="H95" s="90">
        <v>8</v>
      </c>
      <c r="I95" s="90">
        <v>1850</v>
      </c>
      <c r="J95" s="90">
        <f t="shared" si="32"/>
        <v>231.25</v>
      </c>
      <c r="K95" s="91">
        <f t="shared" si="33"/>
        <v>0</v>
      </c>
      <c r="L95" s="92">
        <f>'4. Management Fee Proposal'!$C$9</f>
        <v>0</v>
      </c>
      <c r="M95" s="39">
        <f>'4. Management Fee Proposal'!$C$10</f>
        <v>0</v>
      </c>
      <c r="N95" s="40">
        <f>IF(E95="Yes",'4. Management Fee Proposal'!$C$12,0)</f>
        <v>0</v>
      </c>
      <c r="O95" s="91">
        <f t="shared" ref="O95" si="36">(K95*8)*(1+L95+M95)</f>
        <v>0</v>
      </c>
      <c r="P95" s="71">
        <v>16</v>
      </c>
      <c r="Q95" s="71">
        <v>21</v>
      </c>
      <c r="R95" s="71">
        <v>17</v>
      </c>
      <c r="S95" s="71">
        <v>21</v>
      </c>
      <c r="T95" s="71">
        <v>12</v>
      </c>
      <c r="U95" s="71">
        <v>18</v>
      </c>
      <c r="V95" s="90">
        <f t="shared" si="34"/>
        <v>105</v>
      </c>
      <c r="W95" s="9">
        <f t="shared" si="35"/>
        <v>0</v>
      </c>
      <c r="X95" s="19"/>
      <c r="Y95" s="19"/>
      <c r="Z95" s="19"/>
      <c r="AA95" s="19"/>
      <c r="AB95" s="19"/>
      <c r="AC95" s="19"/>
      <c r="AD95" s="19"/>
      <c r="AE95" s="19"/>
      <c r="AF95" s="19"/>
      <c r="AG95" s="19"/>
      <c r="AH95" s="19"/>
      <c r="AI95" s="19"/>
      <c r="AJ95" s="19"/>
      <c r="AK95" s="19"/>
    </row>
    <row r="96" spans="2:37" customFormat="1" ht="15.75" x14ac:dyDescent="0.25">
      <c r="B96" s="46"/>
      <c r="C96" s="46" t="s">
        <v>148</v>
      </c>
      <c r="D96" s="46" t="s">
        <v>75</v>
      </c>
      <c r="E96" s="3"/>
      <c r="F96" s="89">
        <v>0</v>
      </c>
      <c r="G96" s="93"/>
      <c r="H96" s="90">
        <v>8</v>
      </c>
      <c r="I96" s="90">
        <v>1850</v>
      </c>
      <c r="J96" s="90">
        <f t="shared" si="32"/>
        <v>231.25</v>
      </c>
      <c r="K96" s="91">
        <f t="shared" si="33"/>
        <v>0</v>
      </c>
      <c r="L96" s="92">
        <f>'4. Management Fee Proposal'!$C$9</f>
        <v>0</v>
      </c>
      <c r="M96" s="39">
        <f>'4. Management Fee Proposal'!$C$10</f>
        <v>0</v>
      </c>
      <c r="N96" s="40">
        <f>IF(E96="Yes",'4. Management Fee Proposal'!$C$12,0)</f>
        <v>0</v>
      </c>
      <c r="O96" s="91">
        <v>0</v>
      </c>
      <c r="P96" s="71">
        <v>16</v>
      </c>
      <c r="Q96" s="71">
        <v>21</v>
      </c>
      <c r="R96" s="71">
        <v>17</v>
      </c>
      <c r="S96" s="71">
        <v>21</v>
      </c>
      <c r="T96" s="71">
        <v>12</v>
      </c>
      <c r="U96" s="71">
        <v>18</v>
      </c>
      <c r="V96" s="90">
        <f t="shared" si="34"/>
        <v>105</v>
      </c>
      <c r="W96" s="9">
        <f t="shared" si="35"/>
        <v>0</v>
      </c>
      <c r="X96" s="19"/>
      <c r="Y96" s="19"/>
      <c r="Z96" s="19"/>
      <c r="AA96" s="19"/>
      <c r="AB96" s="19"/>
      <c r="AC96" s="19"/>
      <c r="AD96" s="19"/>
      <c r="AE96" s="19"/>
      <c r="AF96" s="19"/>
      <c r="AG96" s="19"/>
      <c r="AH96" s="19"/>
      <c r="AI96" s="19"/>
      <c r="AJ96" s="19"/>
      <c r="AK96" s="19"/>
    </row>
    <row r="97" spans="2:37" customFormat="1" ht="15.75" x14ac:dyDescent="0.25">
      <c r="B97" s="46"/>
      <c r="C97" s="46" t="s">
        <v>149</v>
      </c>
      <c r="D97" s="46" t="s">
        <v>75</v>
      </c>
      <c r="E97" s="3"/>
      <c r="F97" s="89">
        <v>0</v>
      </c>
      <c r="G97" s="93"/>
      <c r="H97" s="90">
        <v>8</v>
      </c>
      <c r="I97" s="90">
        <v>1850</v>
      </c>
      <c r="J97" s="90">
        <f t="shared" si="32"/>
        <v>231.25</v>
      </c>
      <c r="K97" s="91">
        <f t="shared" si="33"/>
        <v>0</v>
      </c>
      <c r="L97" s="92">
        <f>'4. Management Fee Proposal'!$C$9</f>
        <v>0</v>
      </c>
      <c r="M97" s="39">
        <f>'4. Management Fee Proposal'!$C$10</f>
        <v>0</v>
      </c>
      <c r="N97" s="40">
        <f>IF(E97="Yes",'4. Management Fee Proposal'!$C$12,0)</f>
        <v>0</v>
      </c>
      <c r="O97" s="91">
        <v>0</v>
      </c>
      <c r="P97" s="71">
        <v>16</v>
      </c>
      <c r="Q97" s="71">
        <v>21</v>
      </c>
      <c r="R97" s="71">
        <v>17</v>
      </c>
      <c r="S97" s="71">
        <v>21</v>
      </c>
      <c r="T97" s="71">
        <v>12</v>
      </c>
      <c r="U97" s="71">
        <v>18</v>
      </c>
      <c r="V97" s="90">
        <f t="shared" si="34"/>
        <v>105</v>
      </c>
      <c r="W97" s="9">
        <f t="shared" si="35"/>
        <v>0</v>
      </c>
      <c r="X97" s="19"/>
      <c r="Y97" s="19"/>
      <c r="Z97" s="19"/>
      <c r="AA97" s="19"/>
      <c r="AB97" s="19"/>
      <c r="AC97" s="19"/>
      <c r="AD97" s="19"/>
      <c r="AE97" s="19"/>
      <c r="AF97" s="19"/>
      <c r="AG97" s="19"/>
      <c r="AH97" s="19"/>
      <c r="AI97" s="19"/>
      <c r="AJ97" s="19"/>
      <c r="AK97" s="19"/>
    </row>
    <row r="98" spans="2:37" customFormat="1" ht="15.75" x14ac:dyDescent="0.25">
      <c r="B98" s="46"/>
      <c r="C98" s="46" t="s">
        <v>150</v>
      </c>
      <c r="D98" s="46" t="s">
        <v>75</v>
      </c>
      <c r="E98" s="3"/>
      <c r="F98" s="89">
        <v>0</v>
      </c>
      <c r="G98" s="93"/>
      <c r="H98" s="90">
        <v>8</v>
      </c>
      <c r="I98" s="90">
        <v>1850</v>
      </c>
      <c r="J98" s="90">
        <f t="shared" si="32"/>
        <v>231.25</v>
      </c>
      <c r="K98" s="91">
        <f t="shared" si="33"/>
        <v>0</v>
      </c>
      <c r="L98" s="92">
        <f>'4. Management Fee Proposal'!$C$9</f>
        <v>0</v>
      </c>
      <c r="M98" s="39">
        <f>'4. Management Fee Proposal'!$C$10</f>
        <v>0</v>
      </c>
      <c r="N98" s="40">
        <f>IF(E98="Yes",'4. Management Fee Proposal'!$C$12,0)</f>
        <v>0</v>
      </c>
      <c r="O98" s="91">
        <v>0</v>
      </c>
      <c r="P98" s="71">
        <v>16</v>
      </c>
      <c r="Q98" s="71">
        <v>21</v>
      </c>
      <c r="R98" s="71">
        <v>17</v>
      </c>
      <c r="S98" s="71">
        <v>21</v>
      </c>
      <c r="T98" s="71">
        <v>12</v>
      </c>
      <c r="U98" s="71">
        <v>18</v>
      </c>
      <c r="V98" s="90">
        <f t="shared" si="34"/>
        <v>105</v>
      </c>
      <c r="W98" s="9">
        <f t="shared" si="35"/>
        <v>0</v>
      </c>
      <c r="X98" s="19"/>
      <c r="Y98" s="19"/>
      <c r="Z98" s="19"/>
      <c r="AA98" s="19"/>
      <c r="AB98" s="19"/>
      <c r="AC98" s="19"/>
      <c r="AD98" s="19"/>
      <c r="AE98" s="19"/>
      <c r="AF98" s="19"/>
      <c r="AG98" s="19"/>
      <c r="AH98" s="19"/>
      <c r="AI98" s="19"/>
      <c r="AJ98" s="19"/>
      <c r="AK98" s="19"/>
    </row>
    <row r="99" spans="2:37" customFormat="1" ht="15.75" x14ac:dyDescent="0.25">
      <c r="B99" s="46"/>
      <c r="C99" s="46" t="s">
        <v>151</v>
      </c>
      <c r="D99" s="46" t="s">
        <v>75</v>
      </c>
      <c r="E99" s="3"/>
      <c r="F99" s="89">
        <v>0</v>
      </c>
      <c r="G99" s="93"/>
      <c r="H99" s="90">
        <v>8</v>
      </c>
      <c r="I99" s="90">
        <v>1850</v>
      </c>
      <c r="J99" s="90">
        <f t="shared" si="32"/>
        <v>231.25</v>
      </c>
      <c r="K99" s="91">
        <f t="shared" si="33"/>
        <v>0</v>
      </c>
      <c r="L99" s="92">
        <f>'4. Management Fee Proposal'!$C$9</f>
        <v>0</v>
      </c>
      <c r="M99" s="39">
        <f>'4. Management Fee Proposal'!$C$10</f>
        <v>0</v>
      </c>
      <c r="N99" s="40">
        <f>IF(E99="Yes",'4. Management Fee Proposal'!$C$12,0)</f>
        <v>0</v>
      </c>
      <c r="O99" s="91">
        <v>0</v>
      </c>
      <c r="P99" s="71">
        <v>16</v>
      </c>
      <c r="Q99" s="71">
        <v>21</v>
      </c>
      <c r="R99" s="71">
        <v>17</v>
      </c>
      <c r="S99" s="71">
        <v>21</v>
      </c>
      <c r="T99" s="71">
        <v>12</v>
      </c>
      <c r="U99" s="71">
        <v>18</v>
      </c>
      <c r="V99" s="90">
        <f t="shared" si="34"/>
        <v>105</v>
      </c>
      <c r="W99" s="9">
        <f t="shared" si="35"/>
        <v>0</v>
      </c>
      <c r="X99" s="19"/>
      <c r="Y99" s="19"/>
      <c r="Z99" s="19"/>
      <c r="AA99" s="19"/>
      <c r="AB99" s="19"/>
      <c r="AC99" s="19"/>
      <c r="AD99" s="19"/>
      <c r="AE99" s="19"/>
      <c r="AF99" s="19"/>
      <c r="AG99" s="19"/>
      <c r="AH99" s="19"/>
      <c r="AI99" s="19"/>
      <c r="AJ99" s="19"/>
      <c r="AK99" s="19"/>
    </row>
    <row r="100" spans="2:37" customFormat="1" ht="15.75" x14ac:dyDescent="0.25">
      <c r="B100" s="46"/>
      <c r="C100" s="46" t="s">
        <v>152</v>
      </c>
      <c r="D100" s="46" t="s">
        <v>73</v>
      </c>
      <c r="E100" s="3"/>
      <c r="F100" s="89">
        <v>0</v>
      </c>
      <c r="G100" s="93"/>
      <c r="H100" s="90">
        <v>8</v>
      </c>
      <c r="I100" s="90">
        <v>1850</v>
      </c>
      <c r="J100" s="90">
        <f t="shared" si="23"/>
        <v>231.25</v>
      </c>
      <c r="K100" s="91">
        <f t="shared" si="24"/>
        <v>0</v>
      </c>
      <c r="L100" s="92">
        <f>'4. Management Fee Proposal'!$C$9</f>
        <v>0</v>
      </c>
      <c r="M100" s="39">
        <f>'4. Management Fee Proposal'!$C$10</f>
        <v>0</v>
      </c>
      <c r="N100" s="40">
        <f>IF(E100="Yes",'4. Management Fee Proposal'!$C$12,0)</f>
        <v>0</v>
      </c>
      <c r="O100" s="91">
        <f t="shared" si="22"/>
        <v>0</v>
      </c>
      <c r="P100" s="71">
        <v>16</v>
      </c>
      <c r="Q100" s="71">
        <v>21</v>
      </c>
      <c r="R100" s="71">
        <v>17</v>
      </c>
      <c r="S100" s="71">
        <v>21</v>
      </c>
      <c r="T100" s="71">
        <v>12</v>
      </c>
      <c r="U100" s="71">
        <v>18</v>
      </c>
      <c r="V100" s="90">
        <f t="shared" si="25"/>
        <v>105</v>
      </c>
      <c r="W100" s="9">
        <f t="shared" si="26"/>
        <v>0</v>
      </c>
      <c r="X100" s="19"/>
      <c r="Y100" s="19"/>
      <c r="Z100" s="19"/>
      <c r="AA100" s="19"/>
      <c r="AB100" s="19"/>
      <c r="AC100" s="19"/>
      <c r="AD100" s="19"/>
      <c r="AE100" s="19"/>
      <c r="AF100" s="19"/>
      <c r="AG100" s="19"/>
      <c r="AH100" s="19"/>
      <c r="AI100" s="19"/>
      <c r="AJ100" s="19"/>
      <c r="AK100" s="19"/>
    </row>
    <row r="101" spans="2:37" customFormat="1" ht="15.75" x14ac:dyDescent="0.25">
      <c r="B101" s="46"/>
      <c r="C101" s="46" t="s">
        <v>153</v>
      </c>
      <c r="D101" s="46" t="s">
        <v>65</v>
      </c>
      <c r="E101" s="3"/>
      <c r="F101" s="89">
        <v>0</v>
      </c>
      <c r="G101" s="93"/>
      <c r="H101" s="90">
        <v>8</v>
      </c>
      <c r="I101" s="90">
        <v>1850</v>
      </c>
      <c r="J101" s="90">
        <f t="shared" si="23"/>
        <v>231.25</v>
      </c>
      <c r="K101" s="91">
        <f t="shared" si="24"/>
        <v>0</v>
      </c>
      <c r="L101" s="92">
        <f>'4. Management Fee Proposal'!$C$9</f>
        <v>0</v>
      </c>
      <c r="M101" s="39">
        <f>'4. Management Fee Proposal'!$C$10</f>
        <v>0</v>
      </c>
      <c r="N101" s="40">
        <f>IF(E101="Yes",'4. Management Fee Proposal'!$C$12,0)</f>
        <v>0</v>
      </c>
      <c r="O101" s="91">
        <f t="shared" si="22"/>
        <v>0</v>
      </c>
      <c r="P101" s="71">
        <v>16</v>
      </c>
      <c r="Q101" s="71">
        <v>21</v>
      </c>
      <c r="R101" s="71">
        <v>17</v>
      </c>
      <c r="S101" s="71">
        <v>21</v>
      </c>
      <c r="T101" s="71">
        <v>12</v>
      </c>
      <c r="U101" s="71">
        <v>18</v>
      </c>
      <c r="V101" s="90">
        <f t="shared" si="25"/>
        <v>105</v>
      </c>
      <c r="W101" s="9">
        <f t="shared" si="26"/>
        <v>0</v>
      </c>
      <c r="X101" s="19"/>
      <c r="Y101" s="19"/>
      <c r="Z101" s="19"/>
      <c r="AA101" s="19"/>
      <c r="AB101" s="19"/>
      <c r="AC101" s="19"/>
      <c r="AD101" s="19"/>
      <c r="AE101" s="19"/>
      <c r="AF101" s="19"/>
      <c r="AG101" s="19"/>
      <c r="AH101" s="19"/>
      <c r="AI101" s="19"/>
      <c r="AJ101" s="19"/>
      <c r="AK101" s="19"/>
    </row>
    <row r="102" spans="2:37" customFormat="1" ht="15.75" x14ac:dyDescent="0.25">
      <c r="B102" s="46"/>
      <c r="C102" s="46" t="s">
        <v>154</v>
      </c>
      <c r="D102" s="46" t="s">
        <v>65</v>
      </c>
      <c r="E102" s="3"/>
      <c r="F102" s="89">
        <v>0</v>
      </c>
      <c r="G102" s="93"/>
      <c r="H102" s="90">
        <v>8</v>
      </c>
      <c r="I102" s="90">
        <v>1850</v>
      </c>
      <c r="J102" s="90">
        <f t="shared" si="23"/>
        <v>231.25</v>
      </c>
      <c r="K102" s="91">
        <f t="shared" si="24"/>
        <v>0</v>
      </c>
      <c r="L102" s="92">
        <f>'4. Management Fee Proposal'!$C$9</f>
        <v>0</v>
      </c>
      <c r="M102" s="39">
        <f>'4. Management Fee Proposal'!$C$10</f>
        <v>0</v>
      </c>
      <c r="N102" s="40">
        <f>IF(E102="Yes",'4. Management Fee Proposal'!$C$12,0)</f>
        <v>0</v>
      </c>
      <c r="O102" s="91">
        <f t="shared" si="22"/>
        <v>0</v>
      </c>
      <c r="P102" s="71">
        <v>16</v>
      </c>
      <c r="Q102" s="71">
        <v>21</v>
      </c>
      <c r="R102" s="71">
        <v>17</v>
      </c>
      <c r="S102" s="71">
        <v>21</v>
      </c>
      <c r="T102" s="71">
        <v>12</v>
      </c>
      <c r="U102" s="71">
        <v>18</v>
      </c>
      <c r="V102" s="90">
        <f t="shared" si="25"/>
        <v>105</v>
      </c>
      <c r="W102" s="9">
        <f t="shared" si="26"/>
        <v>0</v>
      </c>
      <c r="X102" s="19"/>
      <c r="Y102" s="19"/>
      <c r="Z102" s="19"/>
      <c r="AA102" s="19"/>
      <c r="AB102" s="19"/>
      <c r="AC102" s="19"/>
      <c r="AD102" s="19"/>
      <c r="AE102" s="19"/>
      <c r="AF102" s="19"/>
      <c r="AG102" s="19"/>
      <c r="AH102" s="19"/>
      <c r="AI102" s="19"/>
      <c r="AJ102" s="19"/>
      <c r="AK102" s="19"/>
    </row>
    <row r="103" spans="2:37" customFormat="1" ht="15.75" x14ac:dyDescent="0.25">
      <c r="B103" s="46"/>
      <c r="C103" s="46" t="s">
        <v>155</v>
      </c>
      <c r="D103" s="46" t="s">
        <v>65</v>
      </c>
      <c r="E103" s="3"/>
      <c r="F103" s="89">
        <v>0</v>
      </c>
      <c r="G103" s="93"/>
      <c r="H103" s="90">
        <v>8</v>
      </c>
      <c r="I103" s="90">
        <v>1850</v>
      </c>
      <c r="J103" s="90">
        <f t="shared" si="23"/>
        <v>231.25</v>
      </c>
      <c r="K103" s="91">
        <f t="shared" si="24"/>
        <v>0</v>
      </c>
      <c r="L103" s="92">
        <f>'4. Management Fee Proposal'!$C$9</f>
        <v>0</v>
      </c>
      <c r="M103" s="39">
        <f>'4. Management Fee Proposal'!$C$10</f>
        <v>0</v>
      </c>
      <c r="N103" s="40">
        <f>IF(E103="Yes",'4. Management Fee Proposal'!$C$12,0)</f>
        <v>0</v>
      </c>
      <c r="O103" s="91">
        <f t="shared" si="22"/>
        <v>0</v>
      </c>
      <c r="P103" s="71">
        <v>16</v>
      </c>
      <c r="Q103" s="71">
        <v>21</v>
      </c>
      <c r="R103" s="71">
        <v>17</v>
      </c>
      <c r="S103" s="71">
        <v>21</v>
      </c>
      <c r="T103" s="71">
        <v>12</v>
      </c>
      <c r="U103" s="71">
        <v>18</v>
      </c>
      <c r="V103" s="90">
        <f t="shared" si="25"/>
        <v>105</v>
      </c>
      <c r="W103" s="9">
        <f t="shared" si="26"/>
        <v>0</v>
      </c>
      <c r="X103" s="19"/>
      <c r="Y103" s="19"/>
      <c r="Z103" s="19"/>
      <c r="AA103" s="19"/>
      <c r="AB103" s="19"/>
      <c r="AC103" s="19"/>
      <c r="AD103" s="19"/>
      <c r="AE103" s="19"/>
      <c r="AF103" s="19"/>
      <c r="AG103" s="19"/>
      <c r="AH103" s="19"/>
      <c r="AI103" s="19"/>
      <c r="AJ103" s="19"/>
      <c r="AK103" s="19"/>
    </row>
    <row r="104" spans="2:37" customFormat="1" ht="15.75" x14ac:dyDescent="0.25">
      <c r="B104" s="46"/>
      <c r="C104" s="46" t="s">
        <v>156</v>
      </c>
      <c r="D104" s="46" t="s">
        <v>79</v>
      </c>
      <c r="E104" s="3"/>
      <c r="F104" s="89">
        <v>0</v>
      </c>
      <c r="G104" s="93"/>
      <c r="H104" s="90">
        <v>8</v>
      </c>
      <c r="I104" s="90">
        <v>1850</v>
      </c>
      <c r="J104" s="90">
        <f t="shared" si="23"/>
        <v>231.25</v>
      </c>
      <c r="K104" s="91">
        <f t="shared" si="24"/>
        <v>0</v>
      </c>
      <c r="L104" s="92">
        <f>'4. Management Fee Proposal'!$C$9</f>
        <v>0</v>
      </c>
      <c r="M104" s="39">
        <f>'4. Management Fee Proposal'!$C$10</f>
        <v>0</v>
      </c>
      <c r="N104" s="40">
        <f>IF(E104="Yes",'4. Management Fee Proposal'!$C$12,0)</f>
        <v>0</v>
      </c>
      <c r="O104" s="91">
        <f t="shared" si="22"/>
        <v>0</v>
      </c>
      <c r="P104" s="71">
        <v>16</v>
      </c>
      <c r="Q104" s="71">
        <v>21</v>
      </c>
      <c r="R104" s="71">
        <v>17</v>
      </c>
      <c r="S104" s="71">
        <v>21</v>
      </c>
      <c r="T104" s="71">
        <v>12</v>
      </c>
      <c r="U104" s="71">
        <v>18</v>
      </c>
      <c r="V104" s="90">
        <f t="shared" si="25"/>
        <v>105</v>
      </c>
      <c r="W104" s="9">
        <f t="shared" si="26"/>
        <v>0</v>
      </c>
      <c r="X104" s="19"/>
      <c r="Y104" s="19"/>
      <c r="Z104" s="19"/>
      <c r="AA104" s="19"/>
      <c r="AB104" s="19"/>
      <c r="AC104" s="19"/>
      <c r="AD104" s="19"/>
      <c r="AE104" s="19"/>
      <c r="AF104" s="19"/>
      <c r="AG104" s="19"/>
      <c r="AH104" s="19"/>
      <c r="AI104" s="19"/>
      <c r="AJ104" s="19"/>
      <c r="AK104" s="19"/>
    </row>
    <row r="105" spans="2:37" customFormat="1" ht="15.75" x14ac:dyDescent="0.25">
      <c r="B105" s="46"/>
      <c r="C105" s="46" t="s">
        <v>157</v>
      </c>
      <c r="D105" s="46" t="s">
        <v>67</v>
      </c>
      <c r="E105" s="3"/>
      <c r="F105" s="89">
        <v>0</v>
      </c>
      <c r="G105" s="93"/>
      <c r="H105" s="90">
        <v>8</v>
      </c>
      <c r="I105" s="90">
        <v>1850</v>
      </c>
      <c r="J105" s="90">
        <f t="shared" si="23"/>
        <v>231.25</v>
      </c>
      <c r="K105" s="91">
        <f t="shared" si="24"/>
        <v>0</v>
      </c>
      <c r="L105" s="92">
        <f>'4. Management Fee Proposal'!$C$9</f>
        <v>0</v>
      </c>
      <c r="M105" s="39">
        <f>'4. Management Fee Proposal'!$C$10</f>
        <v>0</v>
      </c>
      <c r="N105" s="40">
        <f>IF(E105="Yes",'4. Management Fee Proposal'!$C$12,0)</f>
        <v>0</v>
      </c>
      <c r="O105" s="91">
        <f t="shared" si="22"/>
        <v>0</v>
      </c>
      <c r="P105" s="71">
        <v>16</v>
      </c>
      <c r="Q105" s="71">
        <v>21</v>
      </c>
      <c r="R105" s="71">
        <v>17</v>
      </c>
      <c r="S105" s="71">
        <v>21</v>
      </c>
      <c r="T105" s="71">
        <v>12</v>
      </c>
      <c r="U105" s="71">
        <v>18</v>
      </c>
      <c r="V105" s="90">
        <f t="shared" si="25"/>
        <v>105</v>
      </c>
      <c r="W105" s="9">
        <f t="shared" si="26"/>
        <v>0</v>
      </c>
      <c r="X105" s="19"/>
      <c r="Y105" s="19"/>
      <c r="Z105" s="19"/>
      <c r="AA105" s="19"/>
      <c r="AB105" s="19"/>
      <c r="AC105" s="19"/>
      <c r="AD105" s="19"/>
      <c r="AE105" s="19"/>
      <c r="AF105" s="19"/>
      <c r="AG105" s="19"/>
      <c r="AH105" s="19"/>
      <c r="AI105" s="19"/>
      <c r="AJ105" s="19"/>
      <c r="AK105" s="19"/>
    </row>
    <row r="106" spans="2:37" customFormat="1" ht="15.75" x14ac:dyDescent="0.25">
      <c r="B106" s="46"/>
      <c r="C106" s="46" t="s">
        <v>158</v>
      </c>
      <c r="D106" s="46" t="s">
        <v>67</v>
      </c>
      <c r="E106" s="3"/>
      <c r="F106" s="89">
        <v>0</v>
      </c>
      <c r="G106" s="93"/>
      <c r="H106" s="90">
        <v>8</v>
      </c>
      <c r="I106" s="90">
        <v>1850</v>
      </c>
      <c r="J106" s="90">
        <f t="shared" si="23"/>
        <v>231.25</v>
      </c>
      <c r="K106" s="91">
        <f t="shared" si="24"/>
        <v>0</v>
      </c>
      <c r="L106" s="92">
        <f>'4. Management Fee Proposal'!$C$9</f>
        <v>0</v>
      </c>
      <c r="M106" s="39">
        <f>'4. Management Fee Proposal'!$C$10</f>
        <v>0</v>
      </c>
      <c r="N106" s="40">
        <f>IF(E106="Yes",'4. Management Fee Proposal'!$C$12,0)</f>
        <v>0</v>
      </c>
      <c r="O106" s="91">
        <f t="shared" si="22"/>
        <v>0</v>
      </c>
      <c r="P106" s="71">
        <v>16</v>
      </c>
      <c r="Q106" s="71">
        <v>21</v>
      </c>
      <c r="R106" s="71">
        <v>17</v>
      </c>
      <c r="S106" s="71">
        <v>21</v>
      </c>
      <c r="T106" s="71">
        <v>12</v>
      </c>
      <c r="U106" s="71">
        <v>18</v>
      </c>
      <c r="V106" s="90">
        <f t="shared" si="25"/>
        <v>105</v>
      </c>
      <c r="W106" s="9">
        <f t="shared" si="26"/>
        <v>0</v>
      </c>
      <c r="X106" s="19"/>
      <c r="Y106" s="19"/>
      <c r="Z106" s="19"/>
      <c r="AA106" s="19"/>
      <c r="AB106" s="19"/>
      <c r="AC106" s="19"/>
      <c r="AD106" s="19"/>
      <c r="AE106" s="19"/>
      <c r="AF106" s="19"/>
      <c r="AG106" s="19"/>
      <c r="AH106" s="19"/>
      <c r="AI106" s="19"/>
      <c r="AJ106" s="19"/>
      <c r="AK106" s="19"/>
    </row>
    <row r="107" spans="2:37" s="19" customFormat="1" x14ac:dyDescent="0.25">
      <c r="V107" s="38" t="s">
        <v>83</v>
      </c>
      <c r="W107" s="9">
        <f>SUM(W36:W106)</f>
        <v>0</v>
      </c>
    </row>
    <row r="108" spans="2:37" s="19" customFormat="1" x14ac:dyDescent="0.25"/>
    <row r="109" spans="2:37" s="19" customFormat="1" x14ac:dyDescent="0.25"/>
    <row r="110" spans="2:37" s="19" customFormat="1" x14ac:dyDescent="0.25"/>
    <row r="111" spans="2:37" s="19" customFormat="1" x14ac:dyDescent="0.25"/>
    <row r="112" spans="2:37" s="19" customFormat="1" x14ac:dyDescent="0.25"/>
    <row r="113" s="19" customFormat="1" x14ac:dyDescent="0.25"/>
    <row r="114" s="19" customFormat="1" x14ac:dyDescent="0.25"/>
    <row r="115" s="19" customFormat="1" x14ac:dyDescent="0.25"/>
    <row r="116" s="19" customFormat="1" x14ac:dyDescent="0.25"/>
    <row r="117" s="19" customFormat="1" x14ac:dyDescent="0.25"/>
    <row r="118" s="19" customFormat="1" x14ac:dyDescent="0.25"/>
    <row r="119" s="19" customFormat="1" x14ac:dyDescent="0.25"/>
    <row r="120" s="19" customFormat="1" x14ac:dyDescent="0.25"/>
    <row r="121" s="19" customFormat="1" x14ac:dyDescent="0.25"/>
    <row r="122" s="19" customFormat="1" x14ac:dyDescent="0.25"/>
    <row r="123" s="19" customFormat="1" x14ac:dyDescent="0.25"/>
    <row r="124" s="19" customFormat="1" x14ac:dyDescent="0.25"/>
    <row r="125" s="19" customFormat="1" x14ac:dyDescent="0.25"/>
    <row r="126" s="19" customFormat="1" x14ac:dyDescent="0.25"/>
    <row r="127" s="19" customFormat="1" x14ac:dyDescent="0.25"/>
    <row r="128" s="19" customFormat="1" x14ac:dyDescent="0.25"/>
    <row r="129" s="19" customFormat="1" x14ac:dyDescent="0.25"/>
    <row r="130" s="19" customFormat="1" x14ac:dyDescent="0.25"/>
    <row r="131" s="19" customFormat="1" x14ac:dyDescent="0.25"/>
    <row r="132" s="19" customFormat="1" x14ac:dyDescent="0.25"/>
    <row r="133" s="19" customFormat="1" x14ac:dyDescent="0.25"/>
    <row r="134" s="19" customFormat="1" x14ac:dyDescent="0.25"/>
    <row r="135" s="19" customFormat="1" x14ac:dyDescent="0.25"/>
    <row r="136" s="19" customFormat="1" x14ac:dyDescent="0.25"/>
    <row r="137" s="19" customFormat="1" x14ac:dyDescent="0.25"/>
    <row r="138" s="19" customFormat="1" x14ac:dyDescent="0.25"/>
    <row r="139" s="19" customFormat="1" x14ac:dyDescent="0.25"/>
    <row r="140" s="19" customFormat="1" x14ac:dyDescent="0.25"/>
    <row r="141" s="19" customFormat="1" x14ac:dyDescent="0.25"/>
    <row r="142" s="19" customFormat="1" x14ac:dyDescent="0.25"/>
    <row r="143" s="19" customFormat="1" x14ac:dyDescent="0.25"/>
    <row r="144" s="19" customFormat="1" x14ac:dyDescent="0.25"/>
    <row r="145" s="19" customFormat="1" x14ac:dyDescent="0.25"/>
    <row r="146" s="19" customFormat="1" x14ac:dyDescent="0.25"/>
    <row r="147" s="19" customFormat="1" x14ac:dyDescent="0.25"/>
    <row r="148" s="19" customFormat="1" x14ac:dyDescent="0.25"/>
    <row r="149" s="19" customFormat="1" x14ac:dyDescent="0.25"/>
    <row r="150" s="19" customFormat="1" x14ac:dyDescent="0.25"/>
    <row r="151" s="19" customFormat="1" x14ac:dyDescent="0.25"/>
    <row r="152" s="19" customFormat="1" x14ac:dyDescent="0.25"/>
    <row r="153" s="19" customFormat="1" x14ac:dyDescent="0.25"/>
    <row r="154" s="19" customFormat="1" x14ac:dyDescent="0.25"/>
    <row r="155" s="19" customFormat="1" x14ac:dyDescent="0.25"/>
    <row r="156" s="19" customFormat="1" x14ac:dyDescent="0.25"/>
    <row r="157" s="19" customFormat="1" x14ac:dyDescent="0.25"/>
    <row r="158" s="19" customFormat="1" x14ac:dyDescent="0.25"/>
    <row r="159" s="19" customFormat="1" x14ac:dyDescent="0.25"/>
    <row r="160" s="19" customFormat="1" x14ac:dyDescent="0.25"/>
    <row r="161" s="19" customFormat="1" x14ac:dyDescent="0.25"/>
    <row r="162" s="19" customFormat="1" x14ac:dyDescent="0.25"/>
    <row r="163" s="19" customFormat="1" x14ac:dyDescent="0.25"/>
    <row r="164" s="19" customFormat="1" x14ac:dyDescent="0.25"/>
    <row r="165" s="19" customFormat="1" x14ac:dyDescent="0.25"/>
    <row r="166" s="19" customFormat="1" x14ac:dyDescent="0.25"/>
    <row r="167" s="19" customFormat="1" x14ac:dyDescent="0.25"/>
    <row r="168" s="19" customFormat="1" x14ac:dyDescent="0.25"/>
    <row r="169" s="19" customFormat="1" x14ac:dyDescent="0.25"/>
    <row r="170" s="19" customFormat="1" x14ac:dyDescent="0.25"/>
    <row r="171" s="19" customFormat="1" x14ac:dyDescent="0.25"/>
    <row r="172" s="19" customFormat="1" x14ac:dyDescent="0.25"/>
    <row r="173" s="19" customFormat="1" x14ac:dyDescent="0.25"/>
    <row r="174" s="19" customFormat="1" x14ac:dyDescent="0.25"/>
    <row r="175" s="19" customFormat="1" x14ac:dyDescent="0.25"/>
    <row r="176" s="19" customFormat="1" x14ac:dyDescent="0.25"/>
    <row r="177" spans="2:4" s="19" customFormat="1" x14ac:dyDescent="0.25"/>
    <row r="178" spans="2:4" s="19" customFormat="1" x14ac:dyDescent="0.25"/>
    <row r="179" spans="2:4" s="19" customFormat="1" x14ac:dyDescent="0.25"/>
    <row r="180" spans="2:4" s="19" customFormat="1" x14ac:dyDescent="0.25"/>
    <row r="181" spans="2:4" s="19" customFormat="1" x14ac:dyDescent="0.25"/>
    <row r="182" spans="2:4" s="19" customFormat="1" x14ac:dyDescent="0.25"/>
    <row r="183" spans="2:4" s="19" customFormat="1" x14ac:dyDescent="0.25"/>
    <row r="184" spans="2:4" s="19" customFormat="1" x14ac:dyDescent="0.25"/>
    <row r="185" spans="2:4" s="19" customFormat="1" x14ac:dyDescent="0.25"/>
    <row r="186" spans="2:4" s="19" customFormat="1" x14ac:dyDescent="0.25"/>
    <row r="187" spans="2:4" s="19" customFormat="1" x14ac:dyDescent="0.25"/>
    <row r="188" spans="2:4" s="19" customFormat="1" x14ac:dyDescent="0.25"/>
    <row r="189" spans="2:4" s="19" customFormat="1" x14ac:dyDescent="0.25"/>
    <row r="190" spans="2:4" s="19" customFormat="1" x14ac:dyDescent="0.25"/>
    <row r="191" spans="2:4" s="19" customFormat="1" x14ac:dyDescent="0.25"/>
    <row r="192" spans="2:4" s="19" customFormat="1" x14ac:dyDescent="0.25">
      <c r="B192"/>
      <c r="C192"/>
      <c r="D192"/>
    </row>
    <row r="193" spans="2:28" s="19" customFormat="1" x14ac:dyDescent="0.25">
      <c r="B193"/>
      <c r="C193"/>
      <c r="D193"/>
    </row>
    <row r="194" spans="2:28" x14ac:dyDescent="0.25">
      <c r="W194" s="19"/>
      <c r="X194" s="19"/>
      <c r="Y194" s="19"/>
      <c r="Z194" s="19"/>
      <c r="AA194" s="19"/>
      <c r="AB194" s="19"/>
    </row>
    <row r="195" spans="2:28" x14ac:dyDescent="0.25">
      <c r="W195" s="19"/>
      <c r="X195" s="19"/>
      <c r="Y195" s="19"/>
      <c r="Z195" s="19"/>
      <c r="AA195" s="19"/>
      <c r="AB195" s="19"/>
    </row>
    <row r="196" spans="2:28" x14ac:dyDescent="0.25">
      <c r="W196" s="19"/>
      <c r="X196" s="19"/>
      <c r="Y196" s="19"/>
      <c r="Z196" s="19"/>
      <c r="AA196" s="19"/>
      <c r="AB196" s="19"/>
    </row>
    <row r="197" spans="2:28" x14ac:dyDescent="0.25">
      <c r="W197" s="19"/>
      <c r="X197" s="19"/>
      <c r="Y197" s="19"/>
      <c r="Z197" s="19"/>
      <c r="AA197" s="19"/>
      <c r="AB197" s="19"/>
    </row>
    <row r="198" spans="2:28" x14ac:dyDescent="0.25">
      <c r="W198" s="19"/>
      <c r="X198" s="19"/>
      <c r="Y198" s="19"/>
      <c r="Z198" s="19"/>
      <c r="AA198" s="19"/>
      <c r="AB198" s="19"/>
    </row>
    <row r="199" spans="2:28" x14ac:dyDescent="0.25">
      <c r="W199" s="19"/>
      <c r="X199" s="19"/>
      <c r="Y199" s="19"/>
      <c r="Z199" s="19"/>
      <c r="AA199" s="19"/>
      <c r="AB199" s="19"/>
    </row>
  </sheetData>
  <mergeCells count="4">
    <mergeCell ref="O34:T34"/>
    <mergeCell ref="P8:R8"/>
    <mergeCell ref="O12:Z12"/>
    <mergeCell ref="P10:R10"/>
  </mergeCells>
  <dataValidations count="3">
    <dataValidation type="list" allowBlank="1" showInputMessage="1" showErrorMessage="1" sqref="E50:E62 D14:D27 D36:D106" xr:uid="{E10D5B84-125D-4D84-B49A-605DC86FCEF5}">
      <formula1>$AJ$13:$AJ$24</formula1>
    </dataValidation>
    <dataValidation type="list" allowBlank="1" showInputMessage="1" showErrorMessage="1" sqref="E63:E106" xr:uid="{44530CF6-E230-4B56-83FE-BEFE2D159DAA}">
      <formula1>$AW$6:$AW$17</formula1>
    </dataValidation>
    <dataValidation type="list" allowBlank="1" showInputMessage="1" showErrorMessage="1" sqref="E14:E27 E36:E49" xr:uid="{B3D4B2F4-6BC1-4041-8BDD-061F05038DDE}">
      <formula1>$AJ$30:$AJ$31</formula1>
    </dataValidation>
  </dataValidations>
  <pageMargins left="0.7" right="0.7" top="0.75" bottom="0.75" header="0.3" footer="0.3"/>
  <pageSetup paperSize="9" orientation="portrait" r:id="rId1"/>
  <headerFooter>
    <oddHeader>&amp;LPUBLIC DRAFT FOR DISCUSSION&amp;C&amp;"Calibri,Regular"&amp;10&amp;K000000 OFFICIAL&amp;1#
&amp;RPUBLIC DRAFT FOR DISCUSSION</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CAD06-6B7A-47F7-8654-B6D2AF7BFF95}">
  <sheetPr>
    <tabColor theme="9" tint="0.59999389629810485"/>
  </sheetPr>
  <dimension ref="A1:DT164"/>
  <sheetViews>
    <sheetView topLeftCell="A42" zoomScale="120" zoomScaleNormal="120" workbookViewId="0">
      <selection activeCell="N41" sqref="N41"/>
    </sheetView>
  </sheetViews>
  <sheetFormatPr defaultColWidth="8.85546875" defaultRowHeight="15" x14ac:dyDescent="0.25"/>
  <cols>
    <col min="1" max="1" width="2.42578125" style="19" customWidth="1"/>
    <col min="2" max="2" width="28.85546875" customWidth="1"/>
    <col min="3" max="3" width="18.140625" customWidth="1"/>
    <col min="4" max="4" width="22.42578125" customWidth="1"/>
    <col min="11" max="11" width="6.85546875" customWidth="1"/>
  </cols>
  <sheetData>
    <row r="1" spans="2:124" s="19" customFormat="1" ht="4.5" customHeight="1" x14ac:dyDescent="0.25"/>
    <row r="2" spans="2:124" s="19" customFormat="1" x14ac:dyDescent="0.25">
      <c r="H2" s="4"/>
      <c r="I2" s="113" t="s">
        <v>11</v>
      </c>
      <c r="J2" s="113"/>
      <c r="K2" s="113"/>
    </row>
    <row r="3" spans="2:124" s="19" customFormat="1" ht="18.75" x14ac:dyDescent="0.3">
      <c r="B3" s="60" t="s">
        <v>159</v>
      </c>
      <c r="H3" s="5"/>
      <c r="I3" s="58" t="s">
        <v>12</v>
      </c>
      <c r="J3" s="58"/>
      <c r="K3" s="58"/>
    </row>
    <row r="4" spans="2:124" s="19" customFormat="1" ht="8.4499999999999993" customHeight="1" x14ac:dyDescent="0.25"/>
    <row r="5" spans="2:124" s="19" customFormat="1" ht="15.95" customHeight="1" x14ac:dyDescent="0.25">
      <c r="B5" s="19" t="s">
        <v>160</v>
      </c>
    </row>
    <row r="6" spans="2:124" s="19" customFormat="1" ht="8.4499999999999993" customHeight="1" x14ac:dyDescent="0.25"/>
    <row r="7" spans="2:124" ht="27" x14ac:dyDescent="0.25">
      <c r="B7" s="34" t="s">
        <v>161</v>
      </c>
      <c r="C7" s="34" t="s">
        <v>162</v>
      </c>
      <c r="D7" s="34" t="s">
        <v>163</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row>
    <row r="8" spans="2:124" x14ac:dyDescent="0.25">
      <c r="B8" s="126" t="s">
        <v>164</v>
      </c>
      <c r="C8" s="127"/>
      <c r="D8" s="128">
        <v>0.05</v>
      </c>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row>
    <row r="9" spans="2:124" x14ac:dyDescent="0.25">
      <c r="B9" s="1" t="s">
        <v>165</v>
      </c>
      <c r="C9" s="41"/>
      <c r="D9" s="12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row>
    <row r="10" spans="2:124" x14ac:dyDescent="0.25">
      <c r="B10" s="1" t="s">
        <v>166</v>
      </c>
      <c r="C10" s="42"/>
      <c r="D10" s="12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row>
    <row r="11" spans="2:124" x14ac:dyDescent="0.25">
      <c r="B11" s="35" t="s">
        <v>167</v>
      </c>
      <c r="C11" s="62">
        <f>SUM(C9:C10)</f>
        <v>0</v>
      </c>
      <c r="D11" s="130"/>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row>
    <row r="12" spans="2:124" s="19" customFormat="1" x14ac:dyDescent="0.25">
      <c r="B12" s="99" t="s">
        <v>168</v>
      </c>
      <c r="C12" s="42">
        <v>0.05</v>
      </c>
    </row>
    <row r="13" spans="2:124" s="19" customFormat="1" x14ac:dyDescent="0.25">
      <c r="B13" s="65"/>
      <c r="C13" s="65"/>
      <c r="D13" s="65"/>
      <c r="E13" s="65"/>
      <c r="F13" s="65"/>
      <c r="G13" s="65"/>
      <c r="H13" s="65"/>
      <c r="I13" s="65"/>
      <c r="J13" s="65"/>
      <c r="K13" s="65"/>
    </row>
    <row r="14" spans="2:124" s="19" customFormat="1" x14ac:dyDescent="0.25"/>
    <row r="15" spans="2:124" s="19" customFormat="1" x14ac:dyDescent="0.25"/>
    <row r="16" spans="2:124" s="19" customFormat="1" x14ac:dyDescent="0.25">
      <c r="C16" s="19" t="e" vm="1">
        <v>#VALUE!</v>
      </c>
    </row>
    <row r="17" s="19" customFormat="1" x14ac:dyDescent="0.25"/>
    <row r="18" s="19" customFormat="1" x14ac:dyDescent="0.25"/>
    <row r="19" s="19" customFormat="1" x14ac:dyDescent="0.25"/>
    <row r="20" s="19" customFormat="1" x14ac:dyDescent="0.25"/>
    <row r="21" s="19" customFormat="1" x14ac:dyDescent="0.25"/>
    <row r="22" s="19" customFormat="1" x14ac:dyDescent="0.25"/>
    <row r="23" s="19" customFormat="1" x14ac:dyDescent="0.25"/>
    <row r="24" s="19" customFormat="1" x14ac:dyDescent="0.25"/>
    <row r="25" s="19" customFormat="1" x14ac:dyDescent="0.25"/>
    <row r="26" s="19" customFormat="1" x14ac:dyDescent="0.25"/>
    <row r="27" s="19" customFormat="1" x14ac:dyDescent="0.25"/>
    <row r="28" s="19" customFormat="1" x14ac:dyDescent="0.25"/>
    <row r="29" s="19" customFormat="1" x14ac:dyDescent="0.25"/>
    <row r="30" s="19" customFormat="1" x14ac:dyDescent="0.25"/>
    <row r="31" s="19" customFormat="1" ht="24.75" customHeight="1" x14ac:dyDescent="0.25"/>
    <row r="32" s="19" customFormat="1" x14ac:dyDescent="0.25"/>
    <row r="33" s="19" customFormat="1" x14ac:dyDescent="0.25"/>
    <row r="34" s="19" customFormat="1" x14ac:dyDescent="0.25"/>
    <row r="35" s="19" customFormat="1" x14ac:dyDescent="0.25"/>
    <row r="36" s="19" customFormat="1" x14ac:dyDescent="0.25"/>
    <row r="37" s="19" customFormat="1" x14ac:dyDescent="0.25"/>
    <row r="38" s="19" customFormat="1" x14ac:dyDescent="0.25"/>
    <row r="39" s="19" customFormat="1" x14ac:dyDescent="0.25"/>
    <row r="40" s="19" customFormat="1" x14ac:dyDescent="0.25"/>
    <row r="41" s="19" customFormat="1" x14ac:dyDescent="0.25"/>
    <row r="42" s="19" customFormat="1" x14ac:dyDescent="0.25"/>
    <row r="43" s="19" customFormat="1" ht="21.75" customHeight="1" x14ac:dyDescent="0.25"/>
    <row r="44" s="19" customFormat="1" x14ac:dyDescent="0.25"/>
    <row r="45" s="19" customFormat="1" x14ac:dyDescent="0.25"/>
    <row r="46" s="19" customFormat="1" x14ac:dyDescent="0.25"/>
    <row r="47" s="19" customFormat="1" x14ac:dyDescent="0.25"/>
    <row r="48" s="19" customFormat="1" x14ac:dyDescent="0.25"/>
    <row r="49" s="19" customFormat="1" x14ac:dyDescent="0.25"/>
    <row r="50" s="19" customFormat="1" x14ac:dyDescent="0.25"/>
    <row r="51" s="19" customFormat="1" x14ac:dyDescent="0.25"/>
    <row r="52" s="19" customFormat="1" x14ac:dyDescent="0.25"/>
    <row r="53" s="19" customFormat="1" x14ac:dyDescent="0.25"/>
    <row r="54" s="19" customFormat="1" x14ac:dyDescent="0.25"/>
    <row r="55" s="19" customFormat="1" x14ac:dyDescent="0.25"/>
    <row r="56" s="19" customFormat="1" x14ac:dyDescent="0.25"/>
    <row r="57" s="19" customFormat="1" x14ac:dyDescent="0.25"/>
    <row r="58" s="19" customFormat="1" x14ac:dyDescent="0.25"/>
    <row r="59" s="19" customFormat="1" x14ac:dyDescent="0.25"/>
    <row r="60" s="19" customFormat="1" x14ac:dyDescent="0.25"/>
    <row r="61" s="19" customFormat="1" x14ac:dyDescent="0.25"/>
    <row r="62" s="19" customFormat="1" x14ac:dyDescent="0.25"/>
    <row r="63" s="19" customFormat="1" x14ac:dyDescent="0.25"/>
    <row r="64" s="19" customFormat="1" x14ac:dyDescent="0.25"/>
    <row r="65" s="19" customFormat="1" x14ac:dyDescent="0.25"/>
    <row r="66" s="19" customFormat="1" x14ac:dyDescent="0.25"/>
    <row r="67" s="19" customFormat="1" x14ac:dyDescent="0.25"/>
    <row r="68" s="19" customFormat="1" x14ac:dyDescent="0.25"/>
    <row r="69" s="19" customFormat="1" x14ac:dyDescent="0.25"/>
    <row r="70" s="19" customFormat="1" x14ac:dyDescent="0.25"/>
    <row r="71" s="19" customFormat="1" x14ac:dyDescent="0.25"/>
    <row r="72" s="19" customFormat="1" x14ac:dyDescent="0.25"/>
    <row r="73" s="19" customFormat="1" x14ac:dyDescent="0.25"/>
    <row r="74" s="19" customFormat="1" x14ac:dyDescent="0.25"/>
    <row r="75" s="19" customFormat="1" x14ac:dyDescent="0.25"/>
    <row r="76" s="19" customFormat="1" x14ac:dyDescent="0.25"/>
    <row r="77" s="19" customFormat="1" x14ac:dyDescent="0.25"/>
    <row r="78" s="19" customFormat="1" x14ac:dyDescent="0.25"/>
    <row r="79" s="19" customFormat="1" x14ac:dyDescent="0.25"/>
    <row r="80" s="19" customFormat="1" x14ac:dyDescent="0.25"/>
    <row r="81" s="19" customFormat="1" x14ac:dyDescent="0.25"/>
    <row r="82" s="19" customFormat="1" x14ac:dyDescent="0.25"/>
    <row r="83" s="19" customFormat="1" x14ac:dyDescent="0.25"/>
    <row r="84" s="19" customFormat="1" x14ac:dyDescent="0.25"/>
    <row r="85" s="19" customFormat="1" x14ac:dyDescent="0.25"/>
    <row r="86" s="19" customFormat="1" x14ac:dyDescent="0.25"/>
    <row r="87" s="19" customFormat="1" x14ac:dyDescent="0.25"/>
    <row r="88" s="19" customFormat="1" x14ac:dyDescent="0.25"/>
    <row r="89" s="19" customFormat="1" x14ac:dyDescent="0.25"/>
    <row r="90" s="19" customFormat="1" x14ac:dyDescent="0.25"/>
    <row r="91" s="19" customFormat="1" x14ac:dyDescent="0.25"/>
    <row r="92" s="19" customFormat="1" x14ac:dyDescent="0.25"/>
    <row r="93" s="19" customFormat="1" x14ac:dyDescent="0.25"/>
    <row r="94" s="19" customFormat="1" x14ac:dyDescent="0.25"/>
    <row r="95" s="19" customFormat="1" x14ac:dyDescent="0.25"/>
    <row r="96" s="19" customFormat="1" x14ac:dyDescent="0.25"/>
    <row r="97" s="19" customFormat="1" x14ac:dyDescent="0.25"/>
    <row r="98" s="19" customFormat="1" x14ac:dyDescent="0.25"/>
    <row r="99" s="19" customFormat="1" x14ac:dyDescent="0.25"/>
    <row r="100" s="19" customFormat="1" x14ac:dyDescent="0.25"/>
    <row r="101" s="19" customFormat="1" x14ac:dyDescent="0.25"/>
    <row r="102" s="19" customFormat="1" x14ac:dyDescent="0.25"/>
    <row r="103" s="19" customFormat="1" x14ac:dyDescent="0.25"/>
    <row r="104" s="19" customFormat="1" x14ac:dyDescent="0.25"/>
    <row r="105" s="19" customFormat="1" x14ac:dyDescent="0.25"/>
    <row r="106" s="19" customFormat="1" x14ac:dyDescent="0.25"/>
    <row r="107" s="19" customFormat="1" x14ac:dyDescent="0.25"/>
    <row r="108" s="19" customFormat="1" x14ac:dyDescent="0.25"/>
    <row r="109" s="19" customFormat="1" x14ac:dyDescent="0.25"/>
    <row r="110" s="19" customFormat="1" x14ac:dyDescent="0.25"/>
    <row r="111" s="19" customFormat="1" x14ac:dyDescent="0.25"/>
    <row r="112" s="19" customFormat="1" x14ac:dyDescent="0.25"/>
    <row r="113" s="19" customFormat="1" x14ac:dyDescent="0.25"/>
    <row r="114" s="19" customFormat="1" x14ac:dyDescent="0.25"/>
    <row r="115" s="19" customFormat="1" x14ac:dyDescent="0.25"/>
    <row r="116" s="19" customFormat="1" x14ac:dyDescent="0.25"/>
    <row r="117" s="19" customFormat="1" x14ac:dyDescent="0.25"/>
    <row r="118" s="19" customFormat="1" x14ac:dyDescent="0.25"/>
    <row r="119" s="19" customFormat="1" x14ac:dyDescent="0.25"/>
    <row r="120" s="19" customFormat="1" x14ac:dyDescent="0.25"/>
    <row r="121" s="19" customFormat="1" x14ac:dyDescent="0.25"/>
    <row r="122" s="19" customFormat="1" x14ac:dyDescent="0.25"/>
    <row r="123" s="19" customFormat="1" x14ac:dyDescent="0.25"/>
    <row r="124" s="19" customFormat="1" x14ac:dyDescent="0.25"/>
    <row r="125" s="19" customFormat="1" x14ac:dyDescent="0.25"/>
    <row r="126" s="19" customFormat="1" x14ac:dyDescent="0.25"/>
    <row r="127" s="19" customFormat="1" x14ac:dyDescent="0.25"/>
    <row r="128" s="19" customFormat="1" x14ac:dyDescent="0.25"/>
    <row r="129" s="19" customFormat="1" x14ac:dyDescent="0.25"/>
    <row r="130" s="19" customFormat="1" x14ac:dyDescent="0.25"/>
    <row r="131" s="19" customFormat="1" x14ac:dyDescent="0.25"/>
    <row r="132" s="19" customFormat="1" x14ac:dyDescent="0.25"/>
    <row r="133" s="19" customFormat="1" x14ac:dyDescent="0.25"/>
    <row r="134" s="19" customFormat="1" x14ac:dyDescent="0.25"/>
    <row r="135" s="19" customFormat="1" x14ac:dyDescent="0.25"/>
    <row r="136" s="19" customFormat="1" x14ac:dyDescent="0.25"/>
    <row r="137" s="19" customFormat="1" x14ac:dyDescent="0.25"/>
    <row r="138" s="19" customFormat="1" x14ac:dyDescent="0.25"/>
    <row r="139" s="19" customFormat="1" x14ac:dyDescent="0.25"/>
    <row r="140" s="19" customFormat="1" x14ac:dyDescent="0.25"/>
    <row r="141" s="19" customFormat="1" x14ac:dyDescent="0.25"/>
    <row r="142" s="19" customFormat="1" x14ac:dyDescent="0.25"/>
    <row r="143" s="19" customFormat="1" x14ac:dyDescent="0.25"/>
    <row r="144" s="19" customFormat="1" x14ac:dyDescent="0.25"/>
    <row r="145" s="19" customFormat="1" x14ac:dyDescent="0.25"/>
    <row r="146" s="19" customFormat="1" x14ac:dyDescent="0.25"/>
    <row r="147" s="19" customFormat="1" x14ac:dyDescent="0.25"/>
    <row r="148" s="19" customFormat="1" x14ac:dyDescent="0.25"/>
    <row r="149" s="19" customFormat="1" x14ac:dyDescent="0.25"/>
    <row r="150" s="19" customFormat="1" x14ac:dyDescent="0.25"/>
    <row r="151" s="19" customFormat="1" x14ac:dyDescent="0.25"/>
    <row r="152" s="19" customFormat="1" x14ac:dyDescent="0.25"/>
    <row r="153" s="19" customFormat="1" x14ac:dyDescent="0.25"/>
    <row r="154" s="19" customFormat="1" x14ac:dyDescent="0.25"/>
    <row r="155" s="19" customFormat="1" x14ac:dyDescent="0.25"/>
    <row r="156" s="19" customFormat="1" x14ac:dyDescent="0.25"/>
    <row r="157" s="19" customFormat="1" x14ac:dyDescent="0.25"/>
    <row r="158" s="19" customFormat="1" x14ac:dyDescent="0.25"/>
    <row r="159" s="19" customFormat="1" x14ac:dyDescent="0.25"/>
    <row r="160" s="19" customFormat="1" x14ac:dyDescent="0.25"/>
    <row r="161" s="19" customFormat="1" x14ac:dyDescent="0.25"/>
    <row r="162" s="19" customFormat="1" x14ac:dyDescent="0.25"/>
    <row r="163" s="19" customFormat="1" x14ac:dyDescent="0.25"/>
    <row r="164" s="19" customFormat="1" x14ac:dyDescent="0.25"/>
  </sheetData>
  <mergeCells count="3">
    <mergeCell ref="I2:K2"/>
    <mergeCell ref="B8:C8"/>
    <mergeCell ref="D8:D11"/>
  </mergeCells>
  <pageMargins left="0.7" right="0.7" top="0.75" bottom="0.75" header="0.3" footer="0.3"/>
  <pageSetup paperSize="9" orientation="portrait" r:id="rId1"/>
  <headerFooter>
    <oddHeader>&amp;LPUBLIC DRAFT FOR DISCUSSION&amp;C&amp;"Calibri,Regular"&amp;10&amp;K000000 OFFICIAL&amp;1#
&amp;RPUBLIC DRAFT FOR DISCUSSION</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6F96-0262-4082-89A9-CCBDC42D10C5}">
  <sheetPr>
    <tabColor rgb="FFFF0000"/>
  </sheetPr>
  <dimension ref="A1:CA139"/>
  <sheetViews>
    <sheetView topLeftCell="G64" zoomScale="70" zoomScaleNormal="70" workbookViewId="0">
      <selection activeCell="X120" sqref="X120"/>
    </sheetView>
  </sheetViews>
  <sheetFormatPr defaultColWidth="8.85546875" defaultRowHeight="15" x14ac:dyDescent="0.25"/>
  <cols>
    <col min="1" max="1" width="4" style="19" customWidth="1"/>
    <col min="2" max="2" width="28" customWidth="1"/>
    <col min="3" max="3" width="47.28515625" bestFit="1" customWidth="1"/>
    <col min="4" max="4" width="24.85546875" bestFit="1" customWidth="1"/>
    <col min="5" max="5" width="15.5703125" customWidth="1"/>
    <col min="6" max="6" width="16.140625" style="19" customWidth="1"/>
    <col min="7" max="7" width="12.85546875" customWidth="1"/>
    <col min="8" max="8" width="38.42578125" bestFit="1" customWidth="1"/>
    <col min="9" max="9" width="18.5703125" bestFit="1" customWidth="1"/>
    <col min="10" max="10" width="14.85546875" customWidth="1"/>
    <col min="11" max="11" width="17.42578125" style="74" customWidth="1"/>
    <col min="12" max="12" width="18.42578125" customWidth="1"/>
    <col min="13" max="13" width="22.140625" customWidth="1"/>
    <col min="14" max="14" width="26.5703125" customWidth="1"/>
    <col min="15" max="15" width="32.85546875" bestFit="1" customWidth="1"/>
    <col min="18" max="18" width="10.42578125" customWidth="1"/>
    <col min="20" max="20" width="11.5703125" customWidth="1"/>
    <col min="21" max="21" width="9.140625" customWidth="1"/>
    <col min="22" max="22" width="13.140625" customWidth="1"/>
    <col min="23" max="23" width="17.7109375" bestFit="1" customWidth="1"/>
    <col min="27" max="27" width="17.85546875" customWidth="1"/>
    <col min="28" max="28" width="18.42578125" bestFit="1" customWidth="1"/>
    <col min="29" max="29" width="16.140625" style="19" bestFit="1" customWidth="1"/>
    <col min="30" max="32" width="8.5703125" style="19"/>
    <col min="33" max="33" width="44.140625" style="19" hidden="1" customWidth="1"/>
    <col min="34" max="36" width="0" style="19" hidden="1" customWidth="1"/>
    <col min="37" max="52" width="8.5703125" style="19"/>
  </cols>
  <sheetData>
    <row r="1" spans="1:79" s="19" customFormat="1" x14ac:dyDescent="0.25">
      <c r="K1" s="72"/>
    </row>
    <row r="2" spans="1:79" s="19" customFormat="1" ht="18.75" x14ac:dyDescent="0.3">
      <c r="B2" s="60" t="s">
        <v>169</v>
      </c>
      <c r="K2" s="72"/>
    </row>
    <row r="3" spans="1:79" x14ac:dyDescent="0.25">
      <c r="B3" s="19"/>
      <c r="C3" s="19"/>
      <c r="D3" s="19"/>
      <c r="E3" s="19"/>
      <c r="G3" s="19"/>
      <c r="H3" s="19"/>
      <c r="I3" s="19"/>
      <c r="J3" s="19"/>
      <c r="K3" s="72"/>
      <c r="L3" s="19"/>
      <c r="M3" s="19"/>
      <c r="N3" s="19"/>
      <c r="O3" s="19"/>
      <c r="P3" s="19"/>
      <c r="Q3" s="19"/>
      <c r="R3" s="19"/>
      <c r="S3" s="19"/>
      <c r="T3" s="19"/>
      <c r="U3" s="19"/>
      <c r="V3" s="19"/>
      <c r="W3" s="19"/>
      <c r="X3" s="19"/>
      <c r="Y3" s="19"/>
      <c r="Z3" s="19"/>
      <c r="AA3" s="19"/>
      <c r="AB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row>
    <row r="4" spans="1:79" x14ac:dyDescent="0.25">
      <c r="B4" s="19" t="s">
        <v>170</v>
      </c>
      <c r="C4" s="19"/>
      <c r="D4" s="19"/>
      <c r="E4" s="19"/>
      <c r="G4" s="19"/>
      <c r="H4" s="19"/>
      <c r="I4" s="19"/>
      <c r="J4" s="19"/>
      <c r="K4" s="72"/>
      <c r="L4" s="19"/>
      <c r="M4" s="19"/>
      <c r="N4" s="19"/>
      <c r="O4" s="19"/>
      <c r="P4" s="58"/>
      <c r="Q4" s="58"/>
      <c r="R4" s="58"/>
      <c r="S4" s="19"/>
      <c r="T4" s="19"/>
      <c r="U4" s="19"/>
      <c r="V4" s="19"/>
      <c r="W4" s="19"/>
      <c r="X4" s="19"/>
      <c r="Y4" s="19"/>
      <c r="Z4" s="19"/>
      <c r="AA4" s="19"/>
      <c r="AB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row>
    <row r="5" spans="1:79" x14ac:dyDescent="0.25">
      <c r="B5" s="19" t="s">
        <v>33</v>
      </c>
      <c r="C5" s="19"/>
      <c r="D5" s="19"/>
      <c r="E5" s="19"/>
      <c r="G5" s="19"/>
      <c r="H5" s="19"/>
      <c r="I5" s="19"/>
      <c r="J5" s="19"/>
      <c r="K5" s="72"/>
      <c r="L5" s="19"/>
      <c r="M5" s="19"/>
      <c r="N5" s="19"/>
      <c r="O5" s="19"/>
      <c r="P5" s="58"/>
      <c r="Q5" s="58"/>
      <c r="R5" s="58"/>
      <c r="S5" s="19"/>
      <c r="T5" s="19"/>
      <c r="U5" s="19"/>
      <c r="V5" s="19"/>
      <c r="W5" s="19"/>
      <c r="X5" s="19"/>
      <c r="Y5" s="19"/>
      <c r="Z5" s="19"/>
      <c r="AA5" s="19"/>
      <c r="AB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row>
    <row r="6" spans="1:79" x14ac:dyDescent="0.25">
      <c r="B6" s="19"/>
      <c r="C6" s="19"/>
      <c r="D6" s="19"/>
      <c r="E6" s="19"/>
      <c r="G6" s="19"/>
      <c r="H6" s="19"/>
      <c r="I6" s="19"/>
      <c r="J6" s="19"/>
      <c r="K6" s="72"/>
      <c r="L6" s="19"/>
      <c r="M6" s="19"/>
      <c r="N6" s="19"/>
      <c r="O6" s="19"/>
      <c r="P6" s="19"/>
      <c r="Q6" s="19"/>
      <c r="R6" s="19"/>
      <c r="S6" s="19"/>
      <c r="T6" s="19"/>
      <c r="U6" s="19"/>
      <c r="V6" s="19"/>
      <c r="W6" s="19"/>
      <c r="X6" s="19"/>
      <c r="Y6" s="19"/>
      <c r="Z6" s="19"/>
      <c r="AA6" s="19"/>
      <c r="AB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row>
    <row r="7" spans="1:79" x14ac:dyDescent="0.25">
      <c r="B7" s="19"/>
      <c r="C7" s="19"/>
      <c r="D7" s="19"/>
      <c r="E7" s="19"/>
      <c r="G7" s="19"/>
      <c r="H7" s="19"/>
      <c r="I7" s="19"/>
      <c r="J7" s="19"/>
      <c r="K7" s="72"/>
      <c r="L7" s="19"/>
      <c r="M7" s="19"/>
      <c r="N7" s="19"/>
      <c r="O7" s="19"/>
      <c r="P7" s="58"/>
      <c r="Q7" s="58"/>
      <c r="R7" s="58"/>
      <c r="S7" s="19"/>
      <c r="T7" s="19"/>
      <c r="U7" s="19"/>
      <c r="V7" s="19"/>
      <c r="W7" s="19"/>
      <c r="X7" s="19"/>
      <c r="Y7" s="19"/>
      <c r="Z7" s="19"/>
      <c r="AA7" s="19"/>
      <c r="AB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row>
    <row r="8" spans="1:79" ht="27" customHeight="1" x14ac:dyDescent="0.25">
      <c r="B8" s="77" t="s">
        <v>171</v>
      </c>
      <c r="C8" s="76">
        <f>D13+D35</f>
        <v>3810878.2702702694</v>
      </c>
      <c r="E8" s="19"/>
      <c r="G8" s="19"/>
      <c r="H8" s="126" t="s">
        <v>164</v>
      </c>
      <c r="I8" s="127"/>
      <c r="J8" s="19"/>
      <c r="K8" s="72"/>
      <c r="L8" s="19"/>
      <c r="M8" s="19"/>
      <c r="N8" s="19"/>
      <c r="O8" s="19"/>
      <c r="P8" s="58"/>
      <c r="Q8" s="58"/>
      <c r="R8" s="58"/>
      <c r="S8" s="19"/>
      <c r="T8" s="19"/>
      <c r="U8" s="19"/>
      <c r="V8" s="19"/>
      <c r="W8" s="19"/>
      <c r="X8" s="19"/>
      <c r="Y8" s="19"/>
      <c r="Z8" s="19"/>
      <c r="AA8" s="19"/>
      <c r="AB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row>
    <row r="9" spans="1:79" x14ac:dyDescent="0.25">
      <c r="B9" s="19"/>
      <c r="C9" s="19"/>
      <c r="D9" s="19"/>
      <c r="E9" s="19"/>
      <c r="G9" s="19"/>
      <c r="H9" s="1" t="s">
        <v>165</v>
      </c>
      <c r="I9" s="101">
        <v>0.54</v>
      </c>
      <c r="J9" s="19"/>
      <c r="K9" s="72"/>
      <c r="L9" s="19"/>
      <c r="M9" s="19"/>
      <c r="N9" s="19"/>
      <c r="O9" s="19"/>
      <c r="P9" s="58"/>
      <c r="Q9" s="58"/>
      <c r="R9" s="58"/>
      <c r="S9" s="19"/>
      <c r="T9" s="19"/>
      <c r="U9" s="19"/>
      <c r="V9" s="19"/>
      <c r="W9" s="19"/>
      <c r="X9" s="19"/>
      <c r="Y9" s="19"/>
      <c r="Z9" s="19"/>
      <c r="AA9" s="19"/>
      <c r="AB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row>
    <row r="10" spans="1:79" x14ac:dyDescent="0.25">
      <c r="B10" s="19"/>
      <c r="C10" s="19"/>
      <c r="D10" s="19"/>
      <c r="E10" s="19"/>
      <c r="G10" s="19"/>
      <c r="H10" s="1" t="s">
        <v>166</v>
      </c>
      <c r="I10" s="42">
        <v>0.06</v>
      </c>
      <c r="J10" s="19"/>
      <c r="K10" s="72"/>
      <c r="L10" s="19"/>
      <c r="M10" s="75"/>
      <c r="N10" s="19"/>
      <c r="O10" s="4"/>
      <c r="P10" s="113" t="s">
        <v>11</v>
      </c>
      <c r="Q10" s="113"/>
      <c r="R10" s="113"/>
      <c r="S10" s="19"/>
      <c r="T10" s="19"/>
      <c r="U10" s="19"/>
      <c r="V10" s="19"/>
      <c r="W10" s="19"/>
      <c r="X10" s="19"/>
      <c r="Y10" s="19"/>
      <c r="Z10" s="19"/>
      <c r="AA10" s="19"/>
      <c r="AB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row>
    <row r="11" spans="1:79" ht="18.75" x14ac:dyDescent="0.3">
      <c r="B11" s="84"/>
      <c r="C11" s="86" t="s">
        <v>35</v>
      </c>
      <c r="D11" s="70"/>
      <c r="E11" s="19"/>
      <c r="G11" s="19"/>
      <c r="H11" s="35" t="s">
        <v>167</v>
      </c>
      <c r="I11" s="62">
        <f>SUM(I9:I10)</f>
        <v>0.60000000000000009</v>
      </c>
      <c r="J11" s="19"/>
      <c r="K11" s="72"/>
      <c r="L11" s="19"/>
      <c r="M11" s="75"/>
      <c r="N11" s="19"/>
      <c r="O11" s="66"/>
      <c r="P11" s="19" t="s">
        <v>36</v>
      </c>
      <c r="S11" s="19"/>
      <c r="T11" s="19"/>
      <c r="U11" s="19"/>
      <c r="V11" s="19"/>
      <c r="W11" s="19"/>
      <c r="X11" s="19"/>
      <c r="Y11" s="19"/>
      <c r="Z11" s="19"/>
      <c r="AA11" s="19"/>
      <c r="AB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row>
    <row r="12" spans="1:79" ht="18.75" x14ac:dyDescent="0.3">
      <c r="B12" s="26"/>
      <c r="C12" s="79" t="s">
        <v>37</v>
      </c>
      <c r="D12" s="52">
        <f>I11</f>
        <v>0.60000000000000009</v>
      </c>
      <c r="E12" s="19"/>
      <c r="G12" s="19"/>
      <c r="H12" s="99" t="s">
        <v>168</v>
      </c>
      <c r="I12" s="42">
        <v>0.05</v>
      </c>
      <c r="J12" s="19"/>
      <c r="K12" s="73"/>
      <c r="L12" s="19"/>
      <c r="M12" s="19"/>
      <c r="N12" s="19"/>
      <c r="O12" s="5"/>
      <c r="P12" s="113" t="s">
        <v>12</v>
      </c>
      <c r="Q12" s="113"/>
      <c r="R12" s="113"/>
      <c r="S12" s="19"/>
      <c r="T12" s="19"/>
      <c r="U12" s="19"/>
      <c r="V12" s="19"/>
      <c r="W12" s="19"/>
      <c r="X12" s="19"/>
      <c r="Y12" s="19"/>
      <c r="Z12" s="19"/>
      <c r="AA12" s="19"/>
      <c r="AB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row>
    <row r="13" spans="1:79" ht="18.75" x14ac:dyDescent="0.3">
      <c r="B13" s="26"/>
      <c r="C13" s="83" t="s">
        <v>86</v>
      </c>
      <c r="D13" s="85">
        <f>AC31</f>
        <v>1357533.4054054054</v>
      </c>
      <c r="E13" s="19"/>
      <c r="G13" s="19"/>
      <c r="H13" s="19"/>
      <c r="I13" s="19"/>
      <c r="J13" s="19"/>
      <c r="K13" s="73"/>
      <c r="L13" s="19"/>
      <c r="M13" s="19"/>
      <c r="N13" s="19"/>
      <c r="O13" s="19"/>
      <c r="P13" s="19"/>
      <c r="Q13" s="19"/>
      <c r="R13" s="19"/>
      <c r="S13" s="19"/>
      <c r="T13" s="19"/>
      <c r="U13" s="19"/>
      <c r="V13" s="19"/>
      <c r="W13" s="19"/>
      <c r="X13" s="19"/>
      <c r="Y13" s="19"/>
      <c r="Z13" s="19"/>
      <c r="AA13" s="19"/>
      <c r="AB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row>
    <row r="14" spans="1:79" ht="18.75" x14ac:dyDescent="0.3">
      <c r="B14" s="53"/>
      <c r="C14" s="19"/>
      <c r="D14" s="19"/>
      <c r="E14" s="21"/>
      <c r="F14" s="21"/>
      <c r="G14" s="21"/>
      <c r="H14" s="37"/>
      <c r="I14" s="37"/>
      <c r="J14" s="21"/>
      <c r="L14" s="21"/>
      <c r="M14" s="21"/>
      <c r="O14" s="37"/>
      <c r="P14" s="22"/>
      <c r="Q14" s="19"/>
      <c r="R14" s="19"/>
      <c r="S14" s="19"/>
      <c r="T14" s="19"/>
      <c r="U14" s="19"/>
      <c r="V14" s="19"/>
      <c r="W14" s="19"/>
      <c r="X14" s="19"/>
      <c r="Y14" s="19"/>
      <c r="Z14" s="19"/>
      <c r="AA14" s="19"/>
      <c r="AB14" s="19"/>
    </row>
    <row r="15" spans="1:79" ht="18.75" x14ac:dyDescent="0.3">
      <c r="B15" s="21"/>
      <c r="C15" s="21"/>
      <c r="D15" s="57"/>
      <c r="E15" s="21"/>
      <c r="F15" s="26"/>
      <c r="G15" s="49"/>
      <c r="H15" s="44"/>
      <c r="I15" s="44"/>
      <c r="J15" s="50"/>
      <c r="K15" s="37"/>
      <c r="L15" s="21"/>
      <c r="M15" s="61"/>
      <c r="N15" s="61"/>
      <c r="O15" s="125" t="s">
        <v>40</v>
      </c>
      <c r="P15" s="125"/>
      <c r="Q15" s="125"/>
      <c r="R15" s="125"/>
      <c r="S15" s="125"/>
      <c r="T15" s="125"/>
      <c r="U15" s="125"/>
      <c r="V15" s="125"/>
      <c r="W15" s="125"/>
      <c r="X15" s="125"/>
      <c r="Y15" s="125"/>
      <c r="Z15" s="125"/>
      <c r="AA15" s="25"/>
      <c r="AB15" s="61"/>
    </row>
    <row r="16" spans="1:79" s="8" customFormat="1" ht="47.25" x14ac:dyDescent="0.25">
      <c r="A16" s="23"/>
      <c r="B16" s="11" t="s">
        <v>41</v>
      </c>
      <c r="C16" s="11" t="s">
        <v>1</v>
      </c>
      <c r="D16" s="14" t="s">
        <v>42</v>
      </c>
      <c r="E16" s="14" t="s">
        <v>43</v>
      </c>
      <c r="F16" s="14" t="s">
        <v>44</v>
      </c>
      <c r="G16" s="27"/>
      <c r="H16" s="12" t="s">
        <v>45</v>
      </c>
      <c r="I16" s="12" t="s">
        <v>46</v>
      </c>
      <c r="J16" s="12" t="s">
        <v>47</v>
      </c>
      <c r="K16" s="12" t="s">
        <v>48</v>
      </c>
      <c r="L16" s="14" t="s">
        <v>49</v>
      </c>
      <c r="M16" s="11" t="s">
        <v>50</v>
      </c>
      <c r="N16" s="14" t="s">
        <v>51</v>
      </c>
      <c r="O16" s="14" t="s">
        <v>52</v>
      </c>
      <c r="P16" s="16">
        <v>1</v>
      </c>
      <c r="Q16" s="16">
        <v>2</v>
      </c>
      <c r="R16" s="16">
        <v>3</v>
      </c>
      <c r="S16" s="16">
        <v>4</v>
      </c>
      <c r="T16" s="16">
        <v>5</v>
      </c>
      <c r="U16" s="16">
        <v>6</v>
      </c>
      <c r="V16" s="16">
        <v>7</v>
      </c>
      <c r="W16" s="16">
        <v>8</v>
      </c>
      <c r="X16" s="16">
        <v>9</v>
      </c>
      <c r="Y16" s="16">
        <v>10</v>
      </c>
      <c r="Z16" s="16">
        <v>11</v>
      </c>
      <c r="AA16" s="51">
        <v>12</v>
      </c>
      <c r="AB16" s="15" t="s">
        <v>53</v>
      </c>
      <c r="AC16" s="14" t="s">
        <v>54</v>
      </c>
      <c r="AD16" s="23"/>
      <c r="AE16" s="23"/>
      <c r="AF16" s="23"/>
      <c r="AG16" s="23"/>
      <c r="AH16" s="23" t="s">
        <v>55</v>
      </c>
      <c r="AI16" s="23"/>
      <c r="AJ16" s="23" t="s">
        <v>55</v>
      </c>
      <c r="AK16" s="23"/>
      <c r="AL16" s="23"/>
      <c r="AM16" s="23"/>
      <c r="AN16" s="23"/>
      <c r="AO16" s="23"/>
      <c r="AP16" s="23"/>
      <c r="AQ16" s="23"/>
      <c r="AR16" s="23"/>
      <c r="AS16" s="23"/>
      <c r="AT16" s="23"/>
      <c r="AU16" s="23"/>
      <c r="AV16" s="23"/>
      <c r="AW16" s="23"/>
      <c r="AX16" s="23"/>
      <c r="AY16" s="23"/>
      <c r="BA16" s="23"/>
    </row>
    <row r="17" spans="2:53" ht="18.600000000000001" customHeight="1" x14ac:dyDescent="0.25">
      <c r="B17" s="2" t="s">
        <v>17</v>
      </c>
      <c r="C17" s="45" t="s">
        <v>56</v>
      </c>
      <c r="D17" s="100" t="s">
        <v>57</v>
      </c>
      <c r="E17" s="2" t="s">
        <v>85</v>
      </c>
      <c r="F17" s="6">
        <v>100000</v>
      </c>
      <c r="G17" s="28"/>
      <c r="H17" s="10">
        <v>8</v>
      </c>
      <c r="I17" s="10">
        <v>1850</v>
      </c>
      <c r="J17" s="10">
        <f>I17/H17</f>
        <v>231.25</v>
      </c>
      <c r="K17" s="18">
        <f t="shared" ref="K17:K30" si="0">F17/I17</f>
        <v>54.054054054054056</v>
      </c>
      <c r="L17" s="67">
        <f>$I$9</f>
        <v>0.54</v>
      </c>
      <c r="M17" s="40">
        <f>$I$10</f>
        <v>0.06</v>
      </c>
      <c r="N17" s="40">
        <f>IF(E17="Yes",$I$12,0)</f>
        <v>0</v>
      </c>
      <c r="O17" s="18">
        <f>(K17*8)*(1+L17+M17+N17)</f>
        <v>691.89189189189199</v>
      </c>
      <c r="P17" s="95">
        <v>18</v>
      </c>
      <c r="Q17" s="95">
        <v>19.5</v>
      </c>
      <c r="R17" s="95">
        <v>16</v>
      </c>
      <c r="S17" s="95">
        <v>21</v>
      </c>
      <c r="T17" s="95">
        <v>17</v>
      </c>
      <c r="U17" s="95">
        <v>21</v>
      </c>
      <c r="V17" s="95">
        <v>12</v>
      </c>
      <c r="W17" s="95">
        <v>18</v>
      </c>
      <c r="X17" s="95">
        <v>17</v>
      </c>
      <c r="Y17" s="95">
        <v>19</v>
      </c>
      <c r="Z17" s="96">
        <v>14</v>
      </c>
      <c r="AA17" s="95">
        <v>21</v>
      </c>
      <c r="AB17" s="97">
        <f t="shared" ref="AB17:AB30" si="1">SUM(P17:AA17)</f>
        <v>213.5</v>
      </c>
      <c r="AC17" s="47">
        <f>AB17*O17</f>
        <v>147718.91891891893</v>
      </c>
      <c r="AH17" s="24" t="s">
        <v>56</v>
      </c>
      <c r="AJ17" s="19" t="s">
        <v>57</v>
      </c>
      <c r="BA17" s="19"/>
    </row>
    <row r="18" spans="2:53" ht="18.600000000000001" customHeight="1" x14ac:dyDescent="0.25">
      <c r="B18" s="3" t="s">
        <v>17</v>
      </c>
      <c r="C18" s="45" t="s">
        <v>59</v>
      </c>
      <c r="D18" s="100" t="s">
        <v>57</v>
      </c>
      <c r="E18" s="2" t="s">
        <v>85</v>
      </c>
      <c r="F18" s="6">
        <v>85000</v>
      </c>
      <c r="G18" s="28"/>
      <c r="H18" s="10">
        <v>8</v>
      </c>
      <c r="I18" s="10">
        <v>1850</v>
      </c>
      <c r="J18" s="10">
        <f t="shared" ref="J18:J30" si="2">I18/H18</f>
        <v>231.25</v>
      </c>
      <c r="K18" s="18">
        <f t="shared" si="0"/>
        <v>45.945945945945944</v>
      </c>
      <c r="L18" s="67">
        <f t="shared" ref="L18:L30" si="3">$I$9</f>
        <v>0.54</v>
      </c>
      <c r="M18" s="40">
        <f t="shared" ref="M18:M30" si="4">$I$10</f>
        <v>0.06</v>
      </c>
      <c r="N18" s="40">
        <f t="shared" ref="N18:N30" si="5">IF(E18="Yes",$I$12,0)</f>
        <v>0</v>
      </c>
      <c r="O18" s="18">
        <f t="shared" ref="O18:O30" si="6">(K18*8)*(1+L18+M18+N18)</f>
        <v>588.10810810810813</v>
      </c>
      <c r="P18" s="98"/>
      <c r="Q18" s="98"/>
      <c r="R18" s="95">
        <v>16</v>
      </c>
      <c r="S18" s="95">
        <v>21</v>
      </c>
      <c r="T18" s="95">
        <v>17</v>
      </c>
      <c r="U18" s="95">
        <v>21</v>
      </c>
      <c r="V18" s="95">
        <v>12</v>
      </c>
      <c r="W18" s="95">
        <v>18</v>
      </c>
      <c r="X18" s="95">
        <v>17</v>
      </c>
      <c r="Y18" s="95">
        <v>19</v>
      </c>
      <c r="Z18" s="96">
        <v>14</v>
      </c>
      <c r="AA18" s="95">
        <v>21</v>
      </c>
      <c r="AB18" s="97">
        <f t="shared" si="1"/>
        <v>176</v>
      </c>
      <c r="AC18" s="9">
        <f t="shared" ref="AC18:AC30" si="7">AB18*O18</f>
        <v>103507.02702702703</v>
      </c>
      <c r="AH18" s="24" t="s">
        <v>59</v>
      </c>
      <c r="AJ18" s="19" t="s">
        <v>60</v>
      </c>
      <c r="BA18" s="19"/>
    </row>
    <row r="19" spans="2:53" ht="18.600000000000001" customHeight="1" x14ac:dyDescent="0.25">
      <c r="B19" s="3" t="s">
        <v>17</v>
      </c>
      <c r="C19" s="45" t="s">
        <v>61</v>
      </c>
      <c r="D19" s="100" t="s">
        <v>57</v>
      </c>
      <c r="E19" s="2" t="s">
        <v>85</v>
      </c>
      <c r="F19" s="6">
        <v>90000</v>
      </c>
      <c r="G19" s="28"/>
      <c r="H19" s="10">
        <v>8</v>
      </c>
      <c r="I19" s="10">
        <v>1850</v>
      </c>
      <c r="J19" s="10">
        <f t="shared" si="2"/>
        <v>231.25</v>
      </c>
      <c r="K19" s="18">
        <f t="shared" si="0"/>
        <v>48.648648648648646</v>
      </c>
      <c r="L19" s="67">
        <f t="shared" si="3"/>
        <v>0.54</v>
      </c>
      <c r="M19" s="40">
        <f t="shared" si="4"/>
        <v>0.06</v>
      </c>
      <c r="N19" s="40">
        <f t="shared" si="5"/>
        <v>0</v>
      </c>
      <c r="O19" s="18">
        <f t="shared" si="6"/>
        <v>622.70270270270271</v>
      </c>
      <c r="P19" s="98"/>
      <c r="Q19" s="98"/>
      <c r="R19" s="95">
        <v>16</v>
      </c>
      <c r="S19" s="95">
        <v>21</v>
      </c>
      <c r="T19" s="95">
        <v>17</v>
      </c>
      <c r="U19" s="95">
        <v>21</v>
      </c>
      <c r="V19" s="95">
        <v>12</v>
      </c>
      <c r="W19" s="95">
        <v>18</v>
      </c>
      <c r="X19" s="95">
        <v>17</v>
      </c>
      <c r="Y19" s="95">
        <v>19</v>
      </c>
      <c r="Z19" s="96">
        <v>14</v>
      </c>
      <c r="AA19" s="95">
        <v>21</v>
      </c>
      <c r="AB19" s="97">
        <f t="shared" si="1"/>
        <v>176</v>
      </c>
      <c r="AC19" s="9">
        <f t="shared" si="7"/>
        <v>109595.67567567568</v>
      </c>
      <c r="AH19" s="24" t="s">
        <v>62</v>
      </c>
      <c r="AJ19" s="19" t="s">
        <v>63</v>
      </c>
      <c r="BA19" s="19"/>
    </row>
    <row r="20" spans="2:53" ht="18.600000000000001" customHeight="1" x14ac:dyDescent="0.25">
      <c r="B20" s="3" t="s">
        <v>17</v>
      </c>
      <c r="C20" s="45" t="s">
        <v>64</v>
      </c>
      <c r="D20" s="100" t="s">
        <v>57</v>
      </c>
      <c r="E20" s="2" t="s">
        <v>85</v>
      </c>
      <c r="F20" s="6">
        <v>90000</v>
      </c>
      <c r="G20" s="28"/>
      <c r="H20" s="10">
        <v>8</v>
      </c>
      <c r="I20" s="10">
        <v>1850</v>
      </c>
      <c r="J20" s="10">
        <f t="shared" si="2"/>
        <v>231.25</v>
      </c>
      <c r="K20" s="18">
        <f t="shared" si="0"/>
        <v>48.648648648648646</v>
      </c>
      <c r="L20" s="67">
        <f t="shared" si="3"/>
        <v>0.54</v>
      </c>
      <c r="M20" s="40">
        <f t="shared" si="4"/>
        <v>0.06</v>
      </c>
      <c r="N20" s="40">
        <f t="shared" si="5"/>
        <v>0</v>
      </c>
      <c r="O20" s="18">
        <f t="shared" si="6"/>
        <v>622.70270270270271</v>
      </c>
      <c r="P20" s="98"/>
      <c r="Q20" s="98"/>
      <c r="R20" s="95">
        <v>16</v>
      </c>
      <c r="S20" s="95">
        <v>21</v>
      </c>
      <c r="T20" s="95">
        <v>17</v>
      </c>
      <c r="U20" s="95">
        <v>21</v>
      </c>
      <c r="V20" s="95">
        <v>12</v>
      </c>
      <c r="W20" s="95">
        <v>18</v>
      </c>
      <c r="X20" s="95">
        <v>17</v>
      </c>
      <c r="Y20" s="95">
        <v>19</v>
      </c>
      <c r="Z20" s="96">
        <v>14</v>
      </c>
      <c r="AA20" s="95">
        <v>21</v>
      </c>
      <c r="AB20" s="97">
        <f t="shared" si="1"/>
        <v>176</v>
      </c>
      <c r="AC20" s="9">
        <f t="shared" si="7"/>
        <v>109595.67567567568</v>
      </c>
      <c r="AH20" s="24" t="s">
        <v>64</v>
      </c>
      <c r="AJ20" s="19" t="s">
        <v>65</v>
      </c>
      <c r="BA20" s="19"/>
    </row>
    <row r="21" spans="2:53" ht="18.600000000000001" customHeight="1" x14ac:dyDescent="0.25">
      <c r="B21" s="3" t="s">
        <v>17</v>
      </c>
      <c r="C21" s="45" t="s">
        <v>66</v>
      </c>
      <c r="D21" s="100" t="s">
        <v>57</v>
      </c>
      <c r="E21" s="2" t="s">
        <v>85</v>
      </c>
      <c r="F21" s="6">
        <v>78000</v>
      </c>
      <c r="G21" s="28"/>
      <c r="H21" s="10">
        <v>8</v>
      </c>
      <c r="I21" s="10">
        <v>1850</v>
      </c>
      <c r="J21" s="10">
        <f t="shared" si="2"/>
        <v>231.25</v>
      </c>
      <c r="K21" s="18">
        <f t="shared" si="0"/>
        <v>42.162162162162161</v>
      </c>
      <c r="L21" s="67">
        <f t="shared" si="3"/>
        <v>0.54</v>
      </c>
      <c r="M21" s="40">
        <f t="shared" si="4"/>
        <v>0.06</v>
      </c>
      <c r="N21" s="40">
        <f t="shared" si="5"/>
        <v>0</v>
      </c>
      <c r="O21" s="18">
        <f t="shared" si="6"/>
        <v>539.67567567567573</v>
      </c>
      <c r="P21" s="98"/>
      <c r="Q21" s="98"/>
      <c r="R21" s="95">
        <v>16</v>
      </c>
      <c r="S21" s="95">
        <v>21</v>
      </c>
      <c r="T21" s="95">
        <v>17</v>
      </c>
      <c r="U21" s="95">
        <v>21</v>
      </c>
      <c r="V21" s="95">
        <v>12</v>
      </c>
      <c r="W21" s="95">
        <v>18</v>
      </c>
      <c r="X21" s="95">
        <v>17</v>
      </c>
      <c r="Y21" s="95">
        <v>19</v>
      </c>
      <c r="Z21" s="96">
        <v>14</v>
      </c>
      <c r="AA21" s="95">
        <v>21</v>
      </c>
      <c r="AB21" s="97">
        <f t="shared" si="1"/>
        <v>176</v>
      </c>
      <c r="AC21" s="9">
        <f t="shared" si="7"/>
        <v>94982.918918918935</v>
      </c>
      <c r="AH21" s="24" t="s">
        <v>66</v>
      </c>
      <c r="AJ21" s="19" t="s">
        <v>67</v>
      </c>
      <c r="BA21" s="19"/>
    </row>
    <row r="22" spans="2:53" ht="18.600000000000001" customHeight="1" x14ac:dyDescent="0.25">
      <c r="B22" s="3" t="s">
        <v>17</v>
      </c>
      <c r="C22" s="45" t="s">
        <v>68</v>
      </c>
      <c r="D22" s="100" t="s">
        <v>57</v>
      </c>
      <c r="E22" s="2" t="s">
        <v>58</v>
      </c>
      <c r="F22" s="6">
        <v>80000</v>
      </c>
      <c r="G22" s="28"/>
      <c r="H22" s="10">
        <v>8</v>
      </c>
      <c r="I22" s="10">
        <v>1850</v>
      </c>
      <c r="J22" s="10">
        <f t="shared" si="2"/>
        <v>231.25</v>
      </c>
      <c r="K22" s="18">
        <f t="shared" si="0"/>
        <v>43.243243243243242</v>
      </c>
      <c r="L22" s="67">
        <f t="shared" si="3"/>
        <v>0.54</v>
      </c>
      <c r="M22" s="40">
        <f t="shared" si="4"/>
        <v>0.06</v>
      </c>
      <c r="N22" s="40">
        <f t="shared" si="5"/>
        <v>0.05</v>
      </c>
      <c r="O22" s="18">
        <f t="shared" si="6"/>
        <v>570.81081081081084</v>
      </c>
      <c r="P22" s="98"/>
      <c r="Q22" s="98"/>
      <c r="R22" s="95">
        <v>16</v>
      </c>
      <c r="S22" s="95">
        <v>21</v>
      </c>
      <c r="T22" s="95">
        <v>17</v>
      </c>
      <c r="U22" s="95">
        <v>21</v>
      </c>
      <c r="V22" s="95">
        <v>12</v>
      </c>
      <c r="W22" s="95">
        <v>18</v>
      </c>
      <c r="X22" s="95">
        <v>17</v>
      </c>
      <c r="Y22" s="95">
        <v>19</v>
      </c>
      <c r="Z22" s="96">
        <v>14</v>
      </c>
      <c r="AA22" s="95">
        <v>21</v>
      </c>
      <c r="AB22" s="97">
        <f t="shared" si="1"/>
        <v>176</v>
      </c>
      <c r="AC22" s="9">
        <f t="shared" si="7"/>
        <v>100462.70270270271</v>
      </c>
      <c r="AH22" s="24" t="s">
        <v>68</v>
      </c>
      <c r="AJ22" s="19" t="s">
        <v>69</v>
      </c>
      <c r="BA22" s="19"/>
    </row>
    <row r="23" spans="2:53" ht="18.600000000000001" customHeight="1" x14ac:dyDescent="0.25">
      <c r="B23" s="3" t="s">
        <v>17</v>
      </c>
      <c r="C23" s="45" t="s">
        <v>70</v>
      </c>
      <c r="D23" s="100" t="s">
        <v>60</v>
      </c>
      <c r="E23" s="2" t="s">
        <v>85</v>
      </c>
      <c r="F23" s="6">
        <v>78000</v>
      </c>
      <c r="G23" s="28"/>
      <c r="H23" s="10">
        <v>8</v>
      </c>
      <c r="I23" s="10">
        <v>1850</v>
      </c>
      <c r="J23" s="10">
        <f t="shared" si="2"/>
        <v>231.25</v>
      </c>
      <c r="K23" s="18">
        <f t="shared" si="0"/>
        <v>42.162162162162161</v>
      </c>
      <c r="L23" s="67">
        <f t="shared" si="3"/>
        <v>0.54</v>
      </c>
      <c r="M23" s="40">
        <f t="shared" si="4"/>
        <v>0.06</v>
      </c>
      <c r="N23" s="40">
        <f t="shared" si="5"/>
        <v>0</v>
      </c>
      <c r="O23" s="18">
        <f t="shared" si="6"/>
        <v>539.67567567567573</v>
      </c>
      <c r="P23" s="98"/>
      <c r="Q23" s="98"/>
      <c r="R23" s="95">
        <v>16</v>
      </c>
      <c r="S23" s="95">
        <v>21</v>
      </c>
      <c r="T23" s="95">
        <v>17</v>
      </c>
      <c r="U23" s="95">
        <v>21</v>
      </c>
      <c r="V23" s="95">
        <v>12</v>
      </c>
      <c r="W23" s="95">
        <v>18</v>
      </c>
      <c r="X23" s="95">
        <v>17</v>
      </c>
      <c r="Y23" s="95">
        <v>19</v>
      </c>
      <c r="Z23" s="96">
        <v>14</v>
      </c>
      <c r="AA23" s="95">
        <v>21</v>
      </c>
      <c r="AB23" s="97">
        <f t="shared" si="1"/>
        <v>176</v>
      </c>
      <c r="AC23" s="9">
        <f t="shared" si="7"/>
        <v>94982.918918918935</v>
      </c>
      <c r="AH23" s="24" t="s">
        <v>70</v>
      </c>
      <c r="AJ23" s="19" t="s">
        <v>71</v>
      </c>
      <c r="BA23" s="19"/>
    </row>
    <row r="24" spans="2:53" ht="18.600000000000001" customHeight="1" x14ac:dyDescent="0.25">
      <c r="B24" s="3" t="s">
        <v>17</v>
      </c>
      <c r="C24" s="45" t="s">
        <v>72</v>
      </c>
      <c r="D24" s="100" t="s">
        <v>60</v>
      </c>
      <c r="E24" s="2" t="s">
        <v>85</v>
      </c>
      <c r="F24" s="6">
        <v>78000</v>
      </c>
      <c r="G24" s="28"/>
      <c r="H24" s="10">
        <v>8</v>
      </c>
      <c r="I24" s="10">
        <v>1850</v>
      </c>
      <c r="J24" s="10">
        <f t="shared" si="2"/>
        <v>231.25</v>
      </c>
      <c r="K24" s="18">
        <f t="shared" si="0"/>
        <v>42.162162162162161</v>
      </c>
      <c r="L24" s="67">
        <f t="shared" si="3"/>
        <v>0.54</v>
      </c>
      <c r="M24" s="40">
        <f t="shared" si="4"/>
        <v>0.06</v>
      </c>
      <c r="N24" s="40">
        <f t="shared" si="5"/>
        <v>0</v>
      </c>
      <c r="O24" s="18">
        <f t="shared" si="6"/>
        <v>539.67567567567573</v>
      </c>
      <c r="P24" s="98"/>
      <c r="Q24" s="98"/>
      <c r="R24" s="95">
        <v>16</v>
      </c>
      <c r="S24" s="95">
        <v>21</v>
      </c>
      <c r="T24" s="95">
        <v>17</v>
      </c>
      <c r="U24" s="95">
        <v>21</v>
      </c>
      <c r="V24" s="95">
        <v>12</v>
      </c>
      <c r="W24" s="95">
        <v>18</v>
      </c>
      <c r="X24" s="95">
        <v>17</v>
      </c>
      <c r="Y24" s="95">
        <v>19</v>
      </c>
      <c r="Z24" s="96">
        <v>14</v>
      </c>
      <c r="AA24" s="95">
        <v>21</v>
      </c>
      <c r="AB24" s="97">
        <f t="shared" si="1"/>
        <v>176</v>
      </c>
      <c r="AC24" s="9">
        <f t="shared" si="7"/>
        <v>94982.918918918935</v>
      </c>
      <c r="AH24" s="24" t="s">
        <v>72</v>
      </c>
      <c r="AJ24" s="19" t="s">
        <v>73</v>
      </c>
      <c r="BA24" s="19"/>
    </row>
    <row r="25" spans="2:53" ht="18.600000000000001" customHeight="1" x14ac:dyDescent="0.25">
      <c r="B25" s="3" t="s">
        <v>17</v>
      </c>
      <c r="C25" s="45" t="s">
        <v>74</v>
      </c>
      <c r="D25" s="100" t="s">
        <v>60</v>
      </c>
      <c r="E25" s="2" t="s">
        <v>85</v>
      </c>
      <c r="F25" s="6">
        <v>76000</v>
      </c>
      <c r="G25" s="28"/>
      <c r="H25" s="10">
        <v>8</v>
      </c>
      <c r="I25" s="10">
        <v>1850</v>
      </c>
      <c r="J25" s="10">
        <f t="shared" si="2"/>
        <v>231.25</v>
      </c>
      <c r="K25" s="18">
        <f t="shared" si="0"/>
        <v>41.081081081081081</v>
      </c>
      <c r="L25" s="67">
        <f t="shared" si="3"/>
        <v>0.54</v>
      </c>
      <c r="M25" s="40">
        <f t="shared" si="4"/>
        <v>0.06</v>
      </c>
      <c r="N25" s="40">
        <f t="shared" si="5"/>
        <v>0</v>
      </c>
      <c r="O25" s="18">
        <f t="shared" si="6"/>
        <v>525.83783783783781</v>
      </c>
      <c r="P25" s="98"/>
      <c r="Q25" s="98"/>
      <c r="R25" s="95">
        <v>16</v>
      </c>
      <c r="S25" s="95">
        <v>21</v>
      </c>
      <c r="T25" s="95">
        <v>17</v>
      </c>
      <c r="U25" s="95">
        <v>21</v>
      </c>
      <c r="V25" s="95">
        <v>12</v>
      </c>
      <c r="W25" s="95">
        <v>18</v>
      </c>
      <c r="X25" s="95">
        <v>17</v>
      </c>
      <c r="Y25" s="95">
        <v>19</v>
      </c>
      <c r="Z25" s="96">
        <v>14</v>
      </c>
      <c r="AA25" s="95">
        <v>21</v>
      </c>
      <c r="AB25" s="97">
        <f t="shared" si="1"/>
        <v>176</v>
      </c>
      <c r="AC25" s="9">
        <f t="shared" si="7"/>
        <v>92547.459459459453</v>
      </c>
      <c r="AH25" s="24" t="s">
        <v>74</v>
      </c>
      <c r="AJ25" s="19" t="s">
        <v>75</v>
      </c>
      <c r="BA25" s="19"/>
    </row>
    <row r="26" spans="2:53" ht="18.600000000000001" customHeight="1" x14ac:dyDescent="0.25">
      <c r="B26" s="3" t="s">
        <v>17</v>
      </c>
      <c r="C26" s="45" t="s">
        <v>76</v>
      </c>
      <c r="D26" s="100" t="s">
        <v>60</v>
      </c>
      <c r="E26" s="2" t="s">
        <v>85</v>
      </c>
      <c r="F26" s="6">
        <v>76000</v>
      </c>
      <c r="G26" s="28"/>
      <c r="H26" s="10">
        <v>8</v>
      </c>
      <c r="I26" s="10">
        <v>1850</v>
      </c>
      <c r="J26" s="10">
        <f t="shared" si="2"/>
        <v>231.25</v>
      </c>
      <c r="K26" s="18">
        <f t="shared" si="0"/>
        <v>41.081081081081081</v>
      </c>
      <c r="L26" s="67">
        <f t="shared" si="3"/>
        <v>0.54</v>
      </c>
      <c r="M26" s="40">
        <f t="shared" si="4"/>
        <v>0.06</v>
      </c>
      <c r="N26" s="40">
        <f t="shared" si="5"/>
        <v>0</v>
      </c>
      <c r="O26" s="18">
        <f t="shared" si="6"/>
        <v>525.83783783783781</v>
      </c>
      <c r="P26" s="98"/>
      <c r="Q26" s="98"/>
      <c r="R26" s="95">
        <v>16</v>
      </c>
      <c r="S26" s="95">
        <v>21</v>
      </c>
      <c r="T26" s="95">
        <v>17</v>
      </c>
      <c r="U26" s="95">
        <v>21</v>
      </c>
      <c r="V26" s="95">
        <v>12</v>
      </c>
      <c r="W26" s="95">
        <v>18</v>
      </c>
      <c r="X26" s="95">
        <v>17</v>
      </c>
      <c r="Y26" s="95">
        <v>19</v>
      </c>
      <c r="Z26" s="96">
        <v>14</v>
      </c>
      <c r="AA26" s="95">
        <v>21</v>
      </c>
      <c r="AB26" s="97">
        <f t="shared" si="1"/>
        <v>176</v>
      </c>
      <c r="AC26" s="9">
        <f t="shared" si="7"/>
        <v>92547.459459459453</v>
      </c>
      <c r="AH26" s="24" t="s">
        <v>76</v>
      </c>
      <c r="AJ26" s="19" t="s">
        <v>77</v>
      </c>
      <c r="BA26" s="19"/>
    </row>
    <row r="27" spans="2:53" ht="18.600000000000001" customHeight="1" x14ac:dyDescent="0.25">
      <c r="B27" s="3" t="s">
        <v>17</v>
      </c>
      <c r="C27" s="45" t="s">
        <v>78</v>
      </c>
      <c r="D27" s="100" t="s">
        <v>60</v>
      </c>
      <c r="E27" s="2" t="s">
        <v>85</v>
      </c>
      <c r="F27" s="6">
        <v>65000</v>
      </c>
      <c r="G27" s="28"/>
      <c r="H27" s="10">
        <v>8</v>
      </c>
      <c r="I27" s="10">
        <v>1850</v>
      </c>
      <c r="J27" s="10">
        <f t="shared" si="2"/>
        <v>231.25</v>
      </c>
      <c r="K27" s="18">
        <f>F27/I27</f>
        <v>35.135135135135137</v>
      </c>
      <c r="L27" s="67">
        <f t="shared" si="3"/>
        <v>0.54</v>
      </c>
      <c r="M27" s="40">
        <f t="shared" si="4"/>
        <v>0.06</v>
      </c>
      <c r="N27" s="40">
        <f t="shared" si="5"/>
        <v>0</v>
      </c>
      <c r="O27" s="18">
        <f t="shared" si="6"/>
        <v>449.7297297297298</v>
      </c>
      <c r="P27" s="98"/>
      <c r="Q27" s="98"/>
      <c r="R27" s="95">
        <v>16</v>
      </c>
      <c r="S27" s="95">
        <v>21</v>
      </c>
      <c r="T27" s="95">
        <v>17</v>
      </c>
      <c r="U27" s="95">
        <v>21</v>
      </c>
      <c r="V27" s="95">
        <v>12</v>
      </c>
      <c r="W27" s="95">
        <v>18</v>
      </c>
      <c r="X27" s="95">
        <v>17</v>
      </c>
      <c r="Y27" s="95">
        <v>19</v>
      </c>
      <c r="Z27" s="96">
        <v>14</v>
      </c>
      <c r="AA27" s="95">
        <v>21</v>
      </c>
      <c r="AB27" s="97">
        <f t="shared" si="1"/>
        <v>176</v>
      </c>
      <c r="AC27" s="9">
        <f>AB27*O27</f>
        <v>79152.432432432441</v>
      </c>
      <c r="AH27" s="24" t="s">
        <v>78</v>
      </c>
      <c r="AJ27" s="19" t="s">
        <v>79</v>
      </c>
      <c r="BA27" s="19"/>
    </row>
    <row r="28" spans="2:53" ht="18.600000000000001" customHeight="1" x14ac:dyDescent="0.25">
      <c r="B28" s="3" t="s">
        <v>17</v>
      </c>
      <c r="C28" s="45" t="s">
        <v>80</v>
      </c>
      <c r="D28" s="100" t="s">
        <v>60</v>
      </c>
      <c r="E28" s="2" t="s">
        <v>85</v>
      </c>
      <c r="F28" s="6">
        <v>65000</v>
      </c>
      <c r="G28" s="28"/>
      <c r="H28" s="10">
        <v>8</v>
      </c>
      <c r="I28" s="10">
        <v>1850</v>
      </c>
      <c r="J28" s="10">
        <f t="shared" si="2"/>
        <v>231.25</v>
      </c>
      <c r="K28" s="18">
        <f t="shared" si="0"/>
        <v>35.135135135135137</v>
      </c>
      <c r="L28" s="67">
        <f t="shared" si="3"/>
        <v>0.54</v>
      </c>
      <c r="M28" s="40">
        <f t="shared" si="4"/>
        <v>0.06</v>
      </c>
      <c r="N28" s="40">
        <f t="shared" si="5"/>
        <v>0</v>
      </c>
      <c r="O28" s="18">
        <f t="shared" si="6"/>
        <v>449.7297297297298</v>
      </c>
      <c r="P28" s="98"/>
      <c r="Q28" s="98"/>
      <c r="R28" s="95">
        <v>16</v>
      </c>
      <c r="S28" s="95">
        <v>21</v>
      </c>
      <c r="T28" s="95">
        <v>17</v>
      </c>
      <c r="U28" s="95">
        <v>21</v>
      </c>
      <c r="V28" s="95">
        <v>12</v>
      </c>
      <c r="W28" s="95">
        <v>18</v>
      </c>
      <c r="X28" s="95">
        <v>17</v>
      </c>
      <c r="Y28" s="95">
        <v>19</v>
      </c>
      <c r="Z28" s="96">
        <v>14</v>
      </c>
      <c r="AA28" s="95">
        <v>21</v>
      </c>
      <c r="AB28" s="97">
        <f t="shared" si="1"/>
        <v>176</v>
      </c>
      <c r="AC28" s="9">
        <f t="shared" si="7"/>
        <v>79152.432432432441</v>
      </c>
      <c r="AH28" s="24" t="s">
        <v>80</v>
      </c>
      <c r="BA28" s="19"/>
    </row>
    <row r="29" spans="2:53" ht="18.600000000000001" customHeight="1" x14ac:dyDescent="0.25">
      <c r="B29" s="3" t="s">
        <v>17</v>
      </c>
      <c r="C29" s="45" t="s">
        <v>81</v>
      </c>
      <c r="D29" s="100" t="s">
        <v>60</v>
      </c>
      <c r="E29" s="2" t="s">
        <v>85</v>
      </c>
      <c r="F29" s="6">
        <v>65000</v>
      </c>
      <c r="G29" s="28"/>
      <c r="H29" s="10">
        <v>8</v>
      </c>
      <c r="I29" s="10">
        <v>1850</v>
      </c>
      <c r="J29" s="10">
        <f t="shared" si="2"/>
        <v>231.25</v>
      </c>
      <c r="K29" s="18">
        <f t="shared" si="0"/>
        <v>35.135135135135137</v>
      </c>
      <c r="L29" s="67">
        <f t="shared" si="3"/>
        <v>0.54</v>
      </c>
      <c r="M29" s="40">
        <f t="shared" si="4"/>
        <v>0.06</v>
      </c>
      <c r="N29" s="40">
        <f t="shared" si="5"/>
        <v>0</v>
      </c>
      <c r="O29" s="18">
        <f t="shared" si="6"/>
        <v>449.7297297297298</v>
      </c>
      <c r="P29" s="98"/>
      <c r="Q29" s="98"/>
      <c r="R29" s="95">
        <v>16</v>
      </c>
      <c r="S29" s="95">
        <v>21</v>
      </c>
      <c r="T29" s="95">
        <v>17</v>
      </c>
      <c r="U29" s="95">
        <v>21</v>
      </c>
      <c r="V29" s="95">
        <v>12</v>
      </c>
      <c r="W29" s="95">
        <v>18</v>
      </c>
      <c r="X29" s="95">
        <v>17</v>
      </c>
      <c r="Y29" s="95">
        <v>19</v>
      </c>
      <c r="Z29" s="96">
        <v>14</v>
      </c>
      <c r="AA29" s="95">
        <v>21</v>
      </c>
      <c r="AB29" s="97">
        <f t="shared" si="1"/>
        <v>176</v>
      </c>
      <c r="AC29" s="9">
        <f t="shared" si="7"/>
        <v>79152.432432432441</v>
      </c>
      <c r="AH29" s="24" t="s">
        <v>81</v>
      </c>
      <c r="BA29" s="19"/>
    </row>
    <row r="30" spans="2:53" ht="18.600000000000001" customHeight="1" x14ac:dyDescent="0.25">
      <c r="B30" s="3" t="s">
        <v>17</v>
      </c>
      <c r="C30" s="45" t="s">
        <v>82</v>
      </c>
      <c r="D30" s="100" t="s">
        <v>60</v>
      </c>
      <c r="E30" s="2" t="s">
        <v>85</v>
      </c>
      <c r="F30" s="6">
        <v>65000</v>
      </c>
      <c r="G30" s="28"/>
      <c r="H30" s="10">
        <v>8</v>
      </c>
      <c r="I30" s="10">
        <v>1850</v>
      </c>
      <c r="J30" s="10">
        <f t="shared" si="2"/>
        <v>231.25</v>
      </c>
      <c r="K30" s="18">
        <f t="shared" si="0"/>
        <v>35.135135135135137</v>
      </c>
      <c r="L30" s="67">
        <f t="shared" si="3"/>
        <v>0.54</v>
      </c>
      <c r="M30" s="40">
        <f t="shared" si="4"/>
        <v>0.06</v>
      </c>
      <c r="N30" s="40">
        <f t="shared" si="5"/>
        <v>0</v>
      </c>
      <c r="O30" s="18">
        <f t="shared" si="6"/>
        <v>449.7297297297298</v>
      </c>
      <c r="P30" s="98"/>
      <c r="Q30" s="98"/>
      <c r="R30" s="95">
        <v>16</v>
      </c>
      <c r="S30" s="95">
        <v>21</v>
      </c>
      <c r="T30" s="95">
        <v>17</v>
      </c>
      <c r="U30" s="95">
        <v>21</v>
      </c>
      <c r="V30" s="95">
        <v>12</v>
      </c>
      <c r="W30" s="95">
        <v>18</v>
      </c>
      <c r="X30" s="95">
        <v>17</v>
      </c>
      <c r="Y30" s="95">
        <v>19</v>
      </c>
      <c r="Z30" s="96">
        <v>14</v>
      </c>
      <c r="AA30" s="95">
        <v>21</v>
      </c>
      <c r="AB30" s="97">
        <f t="shared" si="1"/>
        <v>176</v>
      </c>
      <c r="AC30" s="9">
        <f t="shared" si="7"/>
        <v>79152.432432432441</v>
      </c>
      <c r="AH30" s="24" t="s">
        <v>82</v>
      </c>
      <c r="BA30" s="19"/>
    </row>
    <row r="31" spans="2:53" x14ac:dyDescent="0.25">
      <c r="B31" s="19"/>
      <c r="C31" s="19"/>
      <c r="D31" s="19"/>
      <c r="E31" s="19"/>
      <c r="G31" s="19"/>
      <c r="H31" s="19"/>
      <c r="I31" s="19"/>
      <c r="J31" s="19"/>
      <c r="K31" s="19"/>
      <c r="L31" s="19"/>
      <c r="M31" s="19"/>
      <c r="N31" s="19"/>
      <c r="O31" s="19"/>
      <c r="P31" s="19"/>
      <c r="Q31" s="19"/>
      <c r="R31" s="19"/>
      <c r="S31" s="19"/>
      <c r="T31" s="19"/>
      <c r="U31" s="19"/>
      <c r="V31" s="19"/>
      <c r="W31" s="19"/>
      <c r="X31" s="19"/>
      <c r="Y31" s="19"/>
      <c r="Z31" s="19"/>
      <c r="AA31" s="19"/>
      <c r="AB31" s="38" t="s">
        <v>83</v>
      </c>
      <c r="AC31" s="9">
        <f>SUM(AC17:AC30)</f>
        <v>1357533.4054054054</v>
      </c>
    </row>
    <row r="32" spans="2:53" ht="15.75" thickBot="1" x14ac:dyDescent="0.3">
      <c r="B32" s="19"/>
      <c r="C32" s="19"/>
      <c r="D32" s="19"/>
      <c r="E32" s="19"/>
      <c r="G32" s="19"/>
      <c r="H32" s="19"/>
      <c r="I32" s="19"/>
      <c r="J32" s="19"/>
      <c r="K32" s="19"/>
      <c r="L32" s="19"/>
      <c r="M32" s="19"/>
      <c r="N32" s="19"/>
      <c r="O32" s="19"/>
      <c r="P32" s="19"/>
      <c r="Q32" s="19"/>
      <c r="R32" s="19"/>
      <c r="S32" s="19"/>
      <c r="T32" s="19"/>
      <c r="U32" s="19"/>
      <c r="V32" s="19"/>
      <c r="W32" s="19"/>
      <c r="X32" s="19"/>
      <c r="Y32" s="19"/>
      <c r="Z32" s="19"/>
      <c r="AA32" s="87"/>
      <c r="AB32" s="75"/>
      <c r="AZ32"/>
    </row>
    <row r="33" spans="1:53" ht="18.75" x14ac:dyDescent="0.3">
      <c r="B33" s="19"/>
      <c r="C33" s="82" t="s">
        <v>84</v>
      </c>
      <c r="D33" s="19"/>
      <c r="E33" s="19"/>
      <c r="G33" s="19"/>
      <c r="H33" s="19"/>
      <c r="I33" s="19"/>
      <c r="J33" s="19"/>
      <c r="K33" s="19"/>
      <c r="L33" s="19"/>
      <c r="M33" s="19"/>
      <c r="N33" s="19"/>
      <c r="O33" s="19"/>
      <c r="P33" s="19"/>
      <c r="Q33" s="19"/>
      <c r="R33" s="19"/>
      <c r="S33" s="19"/>
      <c r="T33" s="25"/>
      <c r="U33" s="25"/>
      <c r="V33" s="19"/>
      <c r="W33" s="19"/>
      <c r="X33" s="19"/>
      <c r="Y33" s="19"/>
      <c r="Z33" s="19"/>
      <c r="AA33" s="19"/>
      <c r="AB33" s="19"/>
      <c r="AJ33" s="23" t="s">
        <v>58</v>
      </c>
    </row>
    <row r="34" spans="1:53" ht="18.75" x14ac:dyDescent="0.3">
      <c r="B34" s="80"/>
      <c r="C34" s="79" t="s">
        <v>37</v>
      </c>
      <c r="D34" s="52">
        <f>I11</f>
        <v>0.60000000000000009</v>
      </c>
      <c r="E34" s="19"/>
      <c r="G34" s="19"/>
      <c r="H34" s="37"/>
      <c r="I34" s="37"/>
      <c r="J34" s="19"/>
      <c r="K34" s="19"/>
      <c r="L34" s="19"/>
      <c r="M34" s="37"/>
      <c r="N34" s="37"/>
      <c r="O34" s="19"/>
      <c r="P34" s="19"/>
      <c r="Q34" s="19"/>
      <c r="R34" s="19"/>
      <c r="S34" s="19"/>
      <c r="T34" s="19"/>
      <c r="U34" s="19"/>
      <c r="V34" s="19"/>
      <c r="W34" s="19"/>
      <c r="X34" s="19"/>
      <c r="Y34" s="19"/>
      <c r="Z34" s="19"/>
      <c r="AA34" s="19"/>
      <c r="AB34" s="19"/>
      <c r="AJ34" s="19" t="s">
        <v>85</v>
      </c>
    </row>
    <row r="35" spans="1:53" ht="18.75" x14ac:dyDescent="0.3">
      <c r="B35" s="60"/>
      <c r="C35" s="83" t="s">
        <v>86</v>
      </c>
      <c r="D35" s="54">
        <f>W110</f>
        <v>2453344.8648648639</v>
      </c>
      <c r="E35" s="19"/>
      <c r="G35" s="19"/>
      <c r="H35" s="37"/>
      <c r="I35" s="37"/>
      <c r="J35" s="19"/>
      <c r="K35" s="19"/>
      <c r="L35" s="19"/>
      <c r="M35" s="37"/>
      <c r="N35" s="37"/>
      <c r="O35" s="19"/>
      <c r="P35" s="19"/>
      <c r="Q35" s="19"/>
      <c r="R35" s="19"/>
      <c r="S35" s="19"/>
      <c r="T35" s="19"/>
      <c r="U35" s="19"/>
      <c r="V35" s="19"/>
      <c r="W35" s="19"/>
      <c r="X35" s="19"/>
      <c r="Y35" s="19"/>
      <c r="Z35" s="19"/>
      <c r="AA35" s="19"/>
      <c r="AB35" s="19"/>
    </row>
    <row r="36" spans="1:53" ht="18.75" x14ac:dyDescent="0.3">
      <c r="B36" s="53"/>
      <c r="C36" s="19"/>
      <c r="D36" s="19"/>
      <c r="E36" s="19"/>
      <c r="G36" s="19"/>
      <c r="H36" s="37"/>
      <c r="I36" s="37"/>
      <c r="J36" s="19"/>
      <c r="K36" s="19"/>
      <c r="L36" s="19"/>
      <c r="M36" s="37"/>
      <c r="N36" s="37"/>
      <c r="O36" s="55" t="s">
        <v>39</v>
      </c>
      <c r="P36" s="19"/>
      <c r="Q36" s="19"/>
      <c r="R36" s="19"/>
      <c r="S36" s="19"/>
      <c r="T36" s="19"/>
      <c r="U36" s="19"/>
      <c r="V36" s="19"/>
      <c r="W36" s="19"/>
      <c r="X36" s="19"/>
      <c r="Y36" s="19"/>
      <c r="Z36" s="19"/>
      <c r="AA36" s="19"/>
      <c r="AB36" s="19"/>
    </row>
    <row r="37" spans="1:53" ht="18.75" x14ac:dyDescent="0.3">
      <c r="B37" s="21"/>
      <c r="C37" s="68"/>
      <c r="D37" s="37"/>
      <c r="E37" s="21"/>
      <c r="F37" s="26"/>
      <c r="G37" s="49"/>
      <c r="H37" s="44"/>
      <c r="I37" s="44"/>
      <c r="J37" s="50"/>
      <c r="K37" s="37"/>
      <c r="L37" s="21"/>
      <c r="M37" s="48"/>
      <c r="N37" s="48"/>
      <c r="O37" s="125" t="s">
        <v>40</v>
      </c>
      <c r="P37" s="125"/>
      <c r="Q37" s="125"/>
      <c r="R37" s="125"/>
      <c r="S37" s="125"/>
      <c r="T37" s="125"/>
      <c r="U37" s="61"/>
      <c r="V37" s="22"/>
      <c r="W37" s="19"/>
      <c r="X37" s="19"/>
      <c r="Y37" s="19"/>
      <c r="Z37" s="19"/>
      <c r="AA37" s="19"/>
      <c r="AB37" s="19"/>
    </row>
    <row r="38" spans="1:53" s="8" customFormat="1" ht="47.25" x14ac:dyDescent="0.25">
      <c r="A38" s="23"/>
      <c r="B38" s="13" t="s">
        <v>41</v>
      </c>
      <c r="C38" s="13" t="s">
        <v>1</v>
      </c>
      <c r="D38" s="14" t="s">
        <v>42</v>
      </c>
      <c r="E38" s="14" t="s">
        <v>43</v>
      </c>
      <c r="F38" s="14" t="s">
        <v>44</v>
      </c>
      <c r="G38" s="27"/>
      <c r="H38" s="12" t="s">
        <v>45</v>
      </c>
      <c r="I38" s="12" t="s">
        <v>46</v>
      </c>
      <c r="J38" s="12" t="s">
        <v>47</v>
      </c>
      <c r="K38" s="12" t="s">
        <v>48</v>
      </c>
      <c r="L38" s="11" t="s">
        <v>49</v>
      </c>
      <c r="M38" s="11" t="s">
        <v>50</v>
      </c>
      <c r="N38" s="14" t="s">
        <v>51</v>
      </c>
      <c r="O38" s="14" t="s">
        <v>52</v>
      </c>
      <c r="P38" s="17">
        <v>1</v>
      </c>
      <c r="Q38" s="17">
        <v>2</v>
      </c>
      <c r="R38" s="17">
        <v>3</v>
      </c>
      <c r="S38" s="17">
        <v>4</v>
      </c>
      <c r="T38" s="17">
        <v>5</v>
      </c>
      <c r="U38" s="17">
        <v>6</v>
      </c>
      <c r="V38" s="14" t="s">
        <v>87</v>
      </c>
      <c r="W38" s="14" t="s">
        <v>88</v>
      </c>
      <c r="X38" s="23"/>
      <c r="Y38" s="23"/>
      <c r="Z38" s="23"/>
      <c r="AA38" s="23"/>
      <c r="AB38" s="19"/>
      <c r="AC38" s="19"/>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row>
    <row r="39" spans="1:53" ht="15.75" x14ac:dyDescent="0.25">
      <c r="B39" s="3" t="s">
        <v>17</v>
      </c>
      <c r="C39" s="46" t="s">
        <v>89</v>
      </c>
      <c r="D39" s="46" t="s">
        <v>63</v>
      </c>
      <c r="E39" s="2" t="s">
        <v>85</v>
      </c>
      <c r="F39" s="89">
        <v>72000</v>
      </c>
      <c r="G39" s="28"/>
      <c r="H39" s="90">
        <v>8</v>
      </c>
      <c r="I39" s="90">
        <v>1850</v>
      </c>
      <c r="J39" s="90">
        <f>I39/H39</f>
        <v>231.25</v>
      </c>
      <c r="K39" s="91">
        <f>F39/I39</f>
        <v>38.918918918918919</v>
      </c>
      <c r="L39" s="67">
        <f>$I$9</f>
        <v>0.54</v>
      </c>
      <c r="M39" s="40">
        <f>$I$10</f>
        <v>0.06</v>
      </c>
      <c r="N39" s="40">
        <f>IF(E39="Yes",$I$12,0)</f>
        <v>0</v>
      </c>
      <c r="O39" s="91">
        <f t="shared" ref="O39:O95" si="8">(K39*8)*(1+L39+M39)</f>
        <v>498.16216216216219</v>
      </c>
      <c r="P39" s="71">
        <v>16</v>
      </c>
      <c r="Q39" s="71">
        <v>21</v>
      </c>
      <c r="R39" s="71">
        <v>17</v>
      </c>
      <c r="S39" s="71">
        <v>21</v>
      </c>
      <c r="T39" s="71">
        <v>12</v>
      </c>
      <c r="U39" s="71">
        <v>18</v>
      </c>
      <c r="V39" s="90">
        <f>SUM(P39:U39)</f>
        <v>105</v>
      </c>
      <c r="W39" s="9">
        <f>V39*O39</f>
        <v>52307.027027027027</v>
      </c>
      <c r="X39" s="19"/>
      <c r="Y39" s="19"/>
      <c r="Z39" s="19"/>
      <c r="AA39" s="19"/>
      <c r="AB39" s="23"/>
      <c r="AC39" s="23"/>
      <c r="BA39" s="19"/>
    </row>
    <row r="40" spans="1:53" ht="15.75" x14ac:dyDescent="0.25">
      <c r="B40" s="3" t="s">
        <v>17</v>
      </c>
      <c r="C40" s="46" t="s">
        <v>90</v>
      </c>
      <c r="D40" s="46" t="s">
        <v>67</v>
      </c>
      <c r="E40" s="2" t="s">
        <v>85</v>
      </c>
      <c r="F40" s="89">
        <v>85000</v>
      </c>
      <c r="G40" s="28"/>
      <c r="H40" s="90">
        <v>8</v>
      </c>
      <c r="I40" s="90">
        <v>1850</v>
      </c>
      <c r="J40" s="90">
        <f t="shared" ref="J40:J103" si="9">I40/H40</f>
        <v>231.25</v>
      </c>
      <c r="K40" s="91">
        <f t="shared" ref="K40:K103" si="10">F40/I40</f>
        <v>45.945945945945944</v>
      </c>
      <c r="L40" s="67">
        <f t="shared" ref="L40:L103" si="11">$I$9</f>
        <v>0.54</v>
      </c>
      <c r="M40" s="40">
        <f t="shared" ref="M40:M103" si="12">$I$10</f>
        <v>0.06</v>
      </c>
      <c r="N40" s="40">
        <f t="shared" ref="N40:N103" si="13">IF(E40="Yes",$I$12,0)</f>
        <v>0</v>
      </c>
      <c r="O40" s="91">
        <f t="shared" si="8"/>
        <v>588.10810810810813</v>
      </c>
      <c r="P40" s="71">
        <v>16</v>
      </c>
      <c r="Q40" s="71">
        <v>21</v>
      </c>
      <c r="R40" s="71">
        <v>17</v>
      </c>
      <c r="S40" s="71">
        <v>21</v>
      </c>
      <c r="T40" s="71">
        <v>12</v>
      </c>
      <c r="U40" s="71">
        <v>18</v>
      </c>
      <c r="V40" s="90">
        <f t="shared" ref="V40:V103" si="14">SUM(P40:U40)</f>
        <v>105</v>
      </c>
      <c r="W40" s="9">
        <f t="shared" ref="W40:W103" si="15">V40*O40</f>
        <v>61751.351351351354</v>
      </c>
      <c r="X40" s="19"/>
      <c r="Y40" s="19"/>
      <c r="Z40" s="19"/>
      <c r="AA40" s="19"/>
      <c r="AB40" s="23"/>
      <c r="AC40" s="23"/>
      <c r="BA40" s="19"/>
    </row>
    <row r="41" spans="1:53" ht="15.75" x14ac:dyDescent="0.25">
      <c r="B41" s="3" t="s">
        <v>17</v>
      </c>
      <c r="C41" s="46" t="s">
        <v>91</v>
      </c>
      <c r="D41" s="46" t="s">
        <v>65</v>
      </c>
      <c r="E41" s="2" t="s">
        <v>85</v>
      </c>
      <c r="F41" s="89">
        <v>85000</v>
      </c>
      <c r="G41" s="28"/>
      <c r="H41" s="90">
        <v>8</v>
      </c>
      <c r="I41" s="90">
        <v>1850</v>
      </c>
      <c r="J41" s="90">
        <f t="shared" si="9"/>
        <v>231.25</v>
      </c>
      <c r="K41" s="91">
        <f t="shared" si="10"/>
        <v>45.945945945945944</v>
      </c>
      <c r="L41" s="67">
        <f t="shared" si="11"/>
        <v>0.54</v>
      </c>
      <c r="M41" s="40">
        <f t="shared" si="12"/>
        <v>0.06</v>
      </c>
      <c r="N41" s="40">
        <f t="shared" si="13"/>
        <v>0</v>
      </c>
      <c r="O41" s="91">
        <f t="shared" si="8"/>
        <v>588.10810810810813</v>
      </c>
      <c r="P41" s="71">
        <v>16</v>
      </c>
      <c r="Q41" s="71">
        <v>21</v>
      </c>
      <c r="R41" s="71">
        <v>17</v>
      </c>
      <c r="S41" s="71">
        <v>21</v>
      </c>
      <c r="T41" s="71">
        <v>12</v>
      </c>
      <c r="U41" s="71">
        <v>18</v>
      </c>
      <c r="V41" s="90">
        <f t="shared" si="14"/>
        <v>105</v>
      </c>
      <c r="W41" s="9">
        <f t="shared" si="15"/>
        <v>61751.351351351354</v>
      </c>
      <c r="X41" s="19"/>
      <c r="Y41" s="19"/>
      <c r="Z41" s="19"/>
      <c r="AA41" s="19"/>
      <c r="AB41" s="23"/>
      <c r="AC41" s="23"/>
      <c r="BA41" s="19"/>
    </row>
    <row r="42" spans="1:53" ht="15.75" x14ac:dyDescent="0.25">
      <c r="B42" s="3" t="s">
        <v>17</v>
      </c>
      <c r="C42" s="46" t="s">
        <v>92</v>
      </c>
      <c r="D42" s="46" t="s">
        <v>65</v>
      </c>
      <c r="E42" s="2" t="s">
        <v>85</v>
      </c>
      <c r="F42" s="89">
        <v>85000</v>
      </c>
      <c r="G42" s="28"/>
      <c r="H42" s="90">
        <v>8</v>
      </c>
      <c r="I42" s="90">
        <v>1850</v>
      </c>
      <c r="J42" s="90">
        <f t="shared" si="9"/>
        <v>231.25</v>
      </c>
      <c r="K42" s="91">
        <f t="shared" si="10"/>
        <v>45.945945945945944</v>
      </c>
      <c r="L42" s="67">
        <f t="shared" si="11"/>
        <v>0.54</v>
      </c>
      <c r="M42" s="40">
        <f t="shared" si="12"/>
        <v>0.06</v>
      </c>
      <c r="N42" s="40">
        <f t="shared" si="13"/>
        <v>0</v>
      </c>
      <c r="O42" s="91">
        <f t="shared" si="8"/>
        <v>588.10810810810813</v>
      </c>
      <c r="P42" s="71">
        <v>16</v>
      </c>
      <c r="Q42" s="71">
        <v>21</v>
      </c>
      <c r="R42" s="71">
        <v>17</v>
      </c>
      <c r="S42" s="71">
        <v>21</v>
      </c>
      <c r="T42" s="71">
        <v>12</v>
      </c>
      <c r="U42" s="71">
        <v>18</v>
      </c>
      <c r="V42" s="90">
        <f t="shared" si="14"/>
        <v>105</v>
      </c>
      <c r="W42" s="9">
        <f t="shared" si="15"/>
        <v>61751.351351351354</v>
      </c>
      <c r="X42" s="19"/>
      <c r="Y42" s="19"/>
      <c r="Z42" s="19"/>
      <c r="AA42" s="19"/>
      <c r="AB42" s="23"/>
      <c r="AC42" s="23"/>
      <c r="BA42" s="19"/>
    </row>
    <row r="43" spans="1:53" ht="15.75" x14ac:dyDescent="0.25">
      <c r="B43" s="3" t="s">
        <v>17</v>
      </c>
      <c r="C43" s="46" t="s">
        <v>93</v>
      </c>
      <c r="D43" s="46" t="s">
        <v>65</v>
      </c>
      <c r="E43" s="2" t="s">
        <v>85</v>
      </c>
      <c r="F43" s="89">
        <v>85000</v>
      </c>
      <c r="G43" s="28"/>
      <c r="H43" s="90">
        <v>8</v>
      </c>
      <c r="I43" s="90">
        <v>1850</v>
      </c>
      <c r="J43" s="90">
        <f t="shared" si="9"/>
        <v>231.25</v>
      </c>
      <c r="K43" s="91">
        <f t="shared" si="10"/>
        <v>45.945945945945944</v>
      </c>
      <c r="L43" s="67">
        <f t="shared" si="11"/>
        <v>0.54</v>
      </c>
      <c r="M43" s="40">
        <f t="shared" si="12"/>
        <v>0.06</v>
      </c>
      <c r="N43" s="40">
        <f t="shared" si="13"/>
        <v>0</v>
      </c>
      <c r="O43" s="91">
        <f t="shared" si="8"/>
        <v>588.10810810810813</v>
      </c>
      <c r="P43" s="71">
        <v>16</v>
      </c>
      <c r="Q43" s="71">
        <v>21</v>
      </c>
      <c r="R43" s="71">
        <v>17</v>
      </c>
      <c r="S43" s="71">
        <v>21</v>
      </c>
      <c r="T43" s="71">
        <v>12</v>
      </c>
      <c r="U43" s="71">
        <v>18</v>
      </c>
      <c r="V43" s="90">
        <f t="shared" si="14"/>
        <v>105</v>
      </c>
      <c r="W43" s="9">
        <f t="shared" si="15"/>
        <v>61751.351351351354</v>
      </c>
      <c r="X43" s="19"/>
      <c r="Y43" s="19"/>
      <c r="Z43" s="19"/>
      <c r="AA43" s="19"/>
      <c r="AB43" s="23"/>
      <c r="AC43" s="23"/>
      <c r="BA43" s="19"/>
    </row>
    <row r="44" spans="1:53" ht="15.75" x14ac:dyDescent="0.25">
      <c r="B44" s="3" t="s">
        <v>17</v>
      </c>
      <c r="C44" s="46" t="s">
        <v>94</v>
      </c>
      <c r="D44" s="46" t="s">
        <v>65</v>
      </c>
      <c r="E44" s="2" t="s">
        <v>85</v>
      </c>
      <c r="F44" s="89">
        <v>80000</v>
      </c>
      <c r="G44" s="28"/>
      <c r="H44" s="90">
        <v>8</v>
      </c>
      <c r="I44" s="90">
        <v>1850</v>
      </c>
      <c r="J44" s="90">
        <f t="shared" si="9"/>
        <v>231.25</v>
      </c>
      <c r="K44" s="91">
        <f t="shared" si="10"/>
        <v>43.243243243243242</v>
      </c>
      <c r="L44" s="67">
        <f t="shared" si="11"/>
        <v>0.54</v>
      </c>
      <c r="M44" s="40">
        <f t="shared" si="12"/>
        <v>0.06</v>
      </c>
      <c r="N44" s="40">
        <f t="shared" si="13"/>
        <v>0</v>
      </c>
      <c r="O44" s="91">
        <f t="shared" si="8"/>
        <v>553.51351351351354</v>
      </c>
      <c r="P44" s="71">
        <v>16</v>
      </c>
      <c r="Q44" s="71">
        <v>21</v>
      </c>
      <c r="R44" s="71">
        <v>17</v>
      </c>
      <c r="S44" s="71">
        <v>21</v>
      </c>
      <c r="T44" s="71">
        <v>12</v>
      </c>
      <c r="U44" s="71">
        <v>18</v>
      </c>
      <c r="V44" s="90">
        <f t="shared" si="14"/>
        <v>105</v>
      </c>
      <c r="W44" s="9">
        <f t="shared" si="15"/>
        <v>58118.91891891892</v>
      </c>
      <c r="X44" s="19"/>
      <c r="Y44" s="19"/>
      <c r="Z44" s="19"/>
      <c r="AA44" s="19"/>
      <c r="AB44" s="23"/>
      <c r="AC44" s="23"/>
      <c r="BA44" s="19"/>
    </row>
    <row r="45" spans="1:53" ht="15.75" x14ac:dyDescent="0.25">
      <c r="B45" s="3" t="s">
        <v>17</v>
      </c>
      <c r="C45" s="46" t="s">
        <v>95</v>
      </c>
      <c r="D45" s="46" t="s">
        <v>65</v>
      </c>
      <c r="E45" s="2" t="s">
        <v>85</v>
      </c>
      <c r="F45" s="89">
        <v>80000</v>
      </c>
      <c r="G45" s="28"/>
      <c r="H45" s="90">
        <v>8</v>
      </c>
      <c r="I45" s="90">
        <v>1850</v>
      </c>
      <c r="J45" s="90">
        <f t="shared" si="9"/>
        <v>231.25</v>
      </c>
      <c r="K45" s="91">
        <f t="shared" si="10"/>
        <v>43.243243243243242</v>
      </c>
      <c r="L45" s="67">
        <f t="shared" si="11"/>
        <v>0.54</v>
      </c>
      <c r="M45" s="40">
        <f t="shared" si="12"/>
        <v>0.06</v>
      </c>
      <c r="N45" s="40">
        <f t="shared" si="13"/>
        <v>0</v>
      </c>
      <c r="O45" s="91">
        <f t="shared" si="8"/>
        <v>553.51351351351354</v>
      </c>
      <c r="P45" s="71">
        <v>16</v>
      </c>
      <c r="Q45" s="71">
        <v>21</v>
      </c>
      <c r="R45" s="71">
        <v>17</v>
      </c>
      <c r="S45" s="71">
        <v>21</v>
      </c>
      <c r="T45" s="71">
        <v>12</v>
      </c>
      <c r="U45" s="71">
        <v>18</v>
      </c>
      <c r="V45" s="90">
        <f t="shared" si="14"/>
        <v>105</v>
      </c>
      <c r="W45" s="9">
        <f t="shared" si="15"/>
        <v>58118.91891891892</v>
      </c>
      <c r="X45" s="19"/>
      <c r="Y45" s="19"/>
      <c r="Z45" s="19"/>
      <c r="AA45" s="19"/>
      <c r="AB45" s="23"/>
      <c r="AC45" s="23"/>
      <c r="BA45" s="19"/>
    </row>
    <row r="46" spans="1:53" ht="15.75" x14ac:dyDescent="0.25">
      <c r="B46" s="3" t="s">
        <v>17</v>
      </c>
      <c r="C46" s="46" t="s">
        <v>96</v>
      </c>
      <c r="D46" s="46" t="s">
        <v>57</v>
      </c>
      <c r="E46" s="2" t="s">
        <v>85</v>
      </c>
      <c r="F46" s="89">
        <v>65000</v>
      </c>
      <c r="G46" s="28"/>
      <c r="H46" s="90">
        <v>8</v>
      </c>
      <c r="I46" s="90">
        <v>1850</v>
      </c>
      <c r="J46" s="90">
        <f t="shared" si="9"/>
        <v>231.25</v>
      </c>
      <c r="K46" s="91">
        <f t="shared" si="10"/>
        <v>35.135135135135137</v>
      </c>
      <c r="L46" s="67">
        <f t="shared" si="11"/>
        <v>0.54</v>
      </c>
      <c r="M46" s="40">
        <f t="shared" si="12"/>
        <v>0.06</v>
      </c>
      <c r="N46" s="40">
        <f t="shared" si="13"/>
        <v>0</v>
      </c>
      <c r="O46" s="91">
        <f t="shared" si="8"/>
        <v>449.7297297297298</v>
      </c>
      <c r="P46" s="71">
        <v>16</v>
      </c>
      <c r="Q46" s="71">
        <v>21</v>
      </c>
      <c r="R46" s="71">
        <v>17</v>
      </c>
      <c r="S46" s="71">
        <v>21</v>
      </c>
      <c r="T46" s="71">
        <v>12</v>
      </c>
      <c r="U46" s="71">
        <v>18</v>
      </c>
      <c r="V46" s="90">
        <f t="shared" si="14"/>
        <v>105</v>
      </c>
      <c r="W46" s="9">
        <f t="shared" si="15"/>
        <v>47221.621621621627</v>
      </c>
      <c r="X46" s="19"/>
      <c r="Y46" s="19"/>
      <c r="Z46" s="19"/>
      <c r="AA46" s="19"/>
      <c r="AB46" s="19"/>
      <c r="BA46" s="19"/>
    </row>
    <row r="47" spans="1:53" ht="15.75" x14ac:dyDescent="0.25">
      <c r="B47" s="3" t="s">
        <v>17</v>
      </c>
      <c r="C47" s="46" t="s">
        <v>97</v>
      </c>
      <c r="D47" s="46" t="s">
        <v>57</v>
      </c>
      <c r="E47" s="2" t="s">
        <v>85</v>
      </c>
      <c r="F47" s="89">
        <v>60000</v>
      </c>
      <c r="G47" s="28"/>
      <c r="H47" s="90">
        <v>8</v>
      </c>
      <c r="I47" s="90">
        <v>1850</v>
      </c>
      <c r="J47" s="90">
        <f t="shared" si="9"/>
        <v>231.25</v>
      </c>
      <c r="K47" s="91">
        <f t="shared" si="10"/>
        <v>32.432432432432435</v>
      </c>
      <c r="L47" s="67">
        <f t="shared" si="11"/>
        <v>0.54</v>
      </c>
      <c r="M47" s="40">
        <f t="shared" si="12"/>
        <v>0.06</v>
      </c>
      <c r="N47" s="40">
        <f t="shared" si="13"/>
        <v>0</v>
      </c>
      <c r="O47" s="91">
        <f t="shared" si="8"/>
        <v>415.13513513513522</v>
      </c>
      <c r="P47" s="71">
        <v>16</v>
      </c>
      <c r="Q47" s="71">
        <v>21</v>
      </c>
      <c r="R47" s="71">
        <v>17</v>
      </c>
      <c r="S47" s="71">
        <v>21</v>
      </c>
      <c r="T47" s="71">
        <v>12</v>
      </c>
      <c r="U47" s="71">
        <v>18</v>
      </c>
      <c r="V47" s="90">
        <f t="shared" si="14"/>
        <v>105</v>
      </c>
      <c r="W47" s="9">
        <f t="shared" si="15"/>
        <v>43589.189189189201</v>
      </c>
      <c r="X47" s="19"/>
      <c r="Y47" s="19"/>
      <c r="Z47" s="19"/>
      <c r="AA47" s="19"/>
      <c r="AB47" s="19"/>
      <c r="BA47" s="19"/>
    </row>
    <row r="48" spans="1:53" ht="15.75" x14ac:dyDescent="0.25">
      <c r="B48" s="3" t="s">
        <v>17</v>
      </c>
      <c r="C48" s="46" t="s">
        <v>98</v>
      </c>
      <c r="D48" s="46" t="s">
        <v>57</v>
      </c>
      <c r="E48" s="2" t="s">
        <v>85</v>
      </c>
      <c r="F48" s="89">
        <v>60000</v>
      </c>
      <c r="G48" s="28"/>
      <c r="H48" s="90">
        <v>8</v>
      </c>
      <c r="I48" s="90">
        <v>1850</v>
      </c>
      <c r="J48" s="90">
        <f t="shared" si="9"/>
        <v>231.25</v>
      </c>
      <c r="K48" s="91">
        <f t="shared" si="10"/>
        <v>32.432432432432435</v>
      </c>
      <c r="L48" s="67">
        <f t="shared" si="11"/>
        <v>0.54</v>
      </c>
      <c r="M48" s="40">
        <f t="shared" si="12"/>
        <v>0.06</v>
      </c>
      <c r="N48" s="40">
        <f t="shared" si="13"/>
        <v>0</v>
      </c>
      <c r="O48" s="91">
        <f t="shared" si="8"/>
        <v>415.13513513513522</v>
      </c>
      <c r="P48" s="71">
        <v>16</v>
      </c>
      <c r="Q48" s="71">
        <v>21</v>
      </c>
      <c r="R48" s="71">
        <v>17</v>
      </c>
      <c r="S48" s="71">
        <v>21</v>
      </c>
      <c r="T48" s="71">
        <v>12</v>
      </c>
      <c r="U48" s="71">
        <v>18</v>
      </c>
      <c r="V48" s="90">
        <f t="shared" si="14"/>
        <v>105</v>
      </c>
      <c r="W48" s="9">
        <f t="shared" si="15"/>
        <v>43589.189189189201</v>
      </c>
      <c r="X48" s="19"/>
      <c r="Y48" s="19"/>
      <c r="Z48" s="19"/>
      <c r="AA48" s="19"/>
      <c r="AB48" s="19"/>
      <c r="BA48" s="19"/>
    </row>
    <row r="49" spans="2:53" ht="15.75" x14ac:dyDescent="0.25">
      <c r="B49" s="3" t="s">
        <v>17</v>
      </c>
      <c r="C49" s="46" t="s">
        <v>99</v>
      </c>
      <c r="D49" s="46" t="s">
        <v>57</v>
      </c>
      <c r="E49" s="2" t="s">
        <v>85</v>
      </c>
      <c r="F49" s="89">
        <v>55000</v>
      </c>
      <c r="G49" s="28"/>
      <c r="H49" s="90">
        <v>8</v>
      </c>
      <c r="I49" s="90">
        <v>1850</v>
      </c>
      <c r="J49" s="90">
        <f t="shared" si="9"/>
        <v>231.25</v>
      </c>
      <c r="K49" s="91">
        <f t="shared" si="10"/>
        <v>29.72972972972973</v>
      </c>
      <c r="L49" s="67">
        <f t="shared" si="11"/>
        <v>0.54</v>
      </c>
      <c r="M49" s="40">
        <f t="shared" si="12"/>
        <v>0.06</v>
      </c>
      <c r="N49" s="40">
        <f t="shared" si="13"/>
        <v>0</v>
      </c>
      <c r="O49" s="91">
        <f t="shared" si="8"/>
        <v>380.54054054054058</v>
      </c>
      <c r="P49" s="71">
        <v>16</v>
      </c>
      <c r="Q49" s="71">
        <v>21</v>
      </c>
      <c r="R49" s="71">
        <v>17</v>
      </c>
      <c r="S49" s="71">
        <v>21</v>
      </c>
      <c r="T49" s="71">
        <v>12</v>
      </c>
      <c r="U49" s="71">
        <v>18</v>
      </c>
      <c r="V49" s="90">
        <f t="shared" si="14"/>
        <v>105</v>
      </c>
      <c r="W49" s="9">
        <f t="shared" si="15"/>
        <v>39956.75675675676</v>
      </c>
      <c r="X49" s="19"/>
      <c r="Y49" s="19"/>
      <c r="Z49" s="19"/>
      <c r="AA49" s="19"/>
      <c r="AB49" s="19"/>
      <c r="BA49" s="19"/>
    </row>
    <row r="50" spans="2:53" ht="15.75" x14ac:dyDescent="0.25">
      <c r="B50" s="3" t="s">
        <v>17</v>
      </c>
      <c r="C50" s="46" t="s">
        <v>100</v>
      </c>
      <c r="D50" s="46" t="s">
        <v>57</v>
      </c>
      <c r="E50" s="2" t="s">
        <v>85</v>
      </c>
      <c r="F50" s="89">
        <v>55000</v>
      </c>
      <c r="G50" s="28"/>
      <c r="H50" s="90">
        <v>8</v>
      </c>
      <c r="I50" s="90">
        <v>1850</v>
      </c>
      <c r="J50" s="90">
        <f t="shared" si="9"/>
        <v>231.25</v>
      </c>
      <c r="K50" s="91">
        <f t="shared" si="10"/>
        <v>29.72972972972973</v>
      </c>
      <c r="L50" s="67">
        <f t="shared" si="11"/>
        <v>0.54</v>
      </c>
      <c r="M50" s="40">
        <f t="shared" si="12"/>
        <v>0.06</v>
      </c>
      <c r="N50" s="40">
        <f t="shared" si="13"/>
        <v>0</v>
      </c>
      <c r="O50" s="91">
        <f t="shared" si="8"/>
        <v>380.54054054054058</v>
      </c>
      <c r="P50" s="71">
        <v>16</v>
      </c>
      <c r="Q50" s="71">
        <v>21</v>
      </c>
      <c r="R50" s="71">
        <v>17</v>
      </c>
      <c r="S50" s="71">
        <v>21</v>
      </c>
      <c r="T50" s="71">
        <v>12</v>
      </c>
      <c r="U50" s="71">
        <v>18</v>
      </c>
      <c r="V50" s="90">
        <f t="shared" si="14"/>
        <v>105</v>
      </c>
      <c r="W50" s="9">
        <f t="shared" si="15"/>
        <v>39956.75675675676</v>
      </c>
      <c r="X50" s="19"/>
      <c r="Y50" s="19"/>
      <c r="Z50" s="19"/>
      <c r="AA50" s="19"/>
      <c r="AB50" s="19"/>
      <c r="BA50" s="19"/>
    </row>
    <row r="51" spans="2:53" ht="15.75" x14ac:dyDescent="0.25">
      <c r="B51" s="3" t="s">
        <v>17</v>
      </c>
      <c r="C51" s="46" t="s">
        <v>101</v>
      </c>
      <c r="D51" s="46" t="s">
        <v>57</v>
      </c>
      <c r="E51" s="2" t="s">
        <v>58</v>
      </c>
      <c r="F51" s="89">
        <v>55000</v>
      </c>
      <c r="G51" s="28"/>
      <c r="H51" s="90">
        <v>8</v>
      </c>
      <c r="I51" s="90">
        <v>1850</v>
      </c>
      <c r="J51" s="90">
        <f t="shared" si="9"/>
        <v>231.25</v>
      </c>
      <c r="K51" s="91">
        <f t="shared" si="10"/>
        <v>29.72972972972973</v>
      </c>
      <c r="L51" s="67">
        <f t="shared" si="11"/>
        <v>0.54</v>
      </c>
      <c r="M51" s="40">
        <f t="shared" si="12"/>
        <v>0.06</v>
      </c>
      <c r="N51" s="40">
        <f t="shared" si="13"/>
        <v>0.05</v>
      </c>
      <c r="O51" s="91">
        <f t="shared" si="8"/>
        <v>380.54054054054058</v>
      </c>
      <c r="P51" s="71">
        <v>16</v>
      </c>
      <c r="Q51" s="71">
        <v>21</v>
      </c>
      <c r="R51" s="71">
        <v>17</v>
      </c>
      <c r="S51" s="71">
        <v>21</v>
      </c>
      <c r="T51" s="71">
        <v>12</v>
      </c>
      <c r="U51" s="71">
        <v>18</v>
      </c>
      <c r="V51" s="90">
        <f t="shared" si="14"/>
        <v>105</v>
      </c>
      <c r="W51" s="9">
        <f t="shared" si="15"/>
        <v>39956.75675675676</v>
      </c>
      <c r="X51" s="19"/>
      <c r="Y51" s="19"/>
      <c r="Z51" s="19"/>
      <c r="AA51" s="19"/>
      <c r="AB51" s="19"/>
      <c r="BA51" s="19"/>
    </row>
    <row r="52" spans="2:53" ht="15.75" x14ac:dyDescent="0.25">
      <c r="B52" s="3" t="s">
        <v>17</v>
      </c>
      <c r="C52" s="46" t="s">
        <v>102</v>
      </c>
      <c r="D52" s="46" t="s">
        <v>67</v>
      </c>
      <c r="E52" s="2" t="s">
        <v>85</v>
      </c>
      <c r="F52" s="89">
        <v>55000</v>
      </c>
      <c r="G52" s="28"/>
      <c r="H52" s="90">
        <v>8</v>
      </c>
      <c r="I52" s="90">
        <v>1850</v>
      </c>
      <c r="J52" s="90">
        <f t="shared" si="9"/>
        <v>231.25</v>
      </c>
      <c r="K52" s="91">
        <f t="shared" si="10"/>
        <v>29.72972972972973</v>
      </c>
      <c r="L52" s="67">
        <f t="shared" si="11"/>
        <v>0.54</v>
      </c>
      <c r="M52" s="40">
        <f t="shared" si="12"/>
        <v>0.06</v>
      </c>
      <c r="N52" s="40">
        <f t="shared" si="13"/>
        <v>0</v>
      </c>
      <c r="O52" s="91">
        <f t="shared" si="8"/>
        <v>380.54054054054058</v>
      </c>
      <c r="P52" s="71">
        <v>16</v>
      </c>
      <c r="Q52" s="71">
        <v>21</v>
      </c>
      <c r="R52" s="71">
        <v>17</v>
      </c>
      <c r="S52" s="71">
        <v>21</v>
      </c>
      <c r="T52" s="71">
        <v>12</v>
      </c>
      <c r="U52" s="71">
        <v>18</v>
      </c>
      <c r="V52" s="90">
        <f t="shared" si="14"/>
        <v>105</v>
      </c>
      <c r="W52" s="9">
        <f t="shared" si="15"/>
        <v>39956.75675675676</v>
      </c>
      <c r="X52" s="19"/>
      <c r="Y52" s="19"/>
      <c r="Z52" s="19"/>
      <c r="AA52" s="19"/>
      <c r="AB52" s="19"/>
      <c r="BA52" s="19"/>
    </row>
    <row r="53" spans="2:53" ht="15.75" x14ac:dyDescent="0.25">
      <c r="B53" s="3" t="s">
        <v>17</v>
      </c>
      <c r="C53" s="46" t="s">
        <v>103</v>
      </c>
      <c r="D53" s="46" t="s">
        <v>67</v>
      </c>
      <c r="E53" s="3" t="s">
        <v>85</v>
      </c>
      <c r="F53" s="89">
        <v>55000</v>
      </c>
      <c r="G53" s="28"/>
      <c r="H53" s="90">
        <v>8</v>
      </c>
      <c r="I53" s="90">
        <v>1850</v>
      </c>
      <c r="J53" s="90">
        <f t="shared" si="9"/>
        <v>231.25</v>
      </c>
      <c r="K53" s="91">
        <f t="shared" si="10"/>
        <v>29.72972972972973</v>
      </c>
      <c r="L53" s="67">
        <f t="shared" si="11"/>
        <v>0.54</v>
      </c>
      <c r="M53" s="40">
        <f t="shared" si="12"/>
        <v>0.06</v>
      </c>
      <c r="N53" s="40">
        <f t="shared" si="13"/>
        <v>0</v>
      </c>
      <c r="O53" s="91">
        <f t="shared" si="8"/>
        <v>380.54054054054058</v>
      </c>
      <c r="P53" s="71">
        <v>16</v>
      </c>
      <c r="Q53" s="71">
        <v>21</v>
      </c>
      <c r="R53" s="71">
        <v>17</v>
      </c>
      <c r="S53" s="71">
        <v>21</v>
      </c>
      <c r="T53" s="71">
        <v>12</v>
      </c>
      <c r="U53" s="71">
        <v>18</v>
      </c>
      <c r="V53" s="90">
        <f t="shared" si="14"/>
        <v>105</v>
      </c>
      <c r="W53" s="9">
        <f t="shared" si="15"/>
        <v>39956.75675675676</v>
      </c>
      <c r="X53" s="19"/>
      <c r="Y53" s="19"/>
      <c r="Z53" s="19"/>
      <c r="AA53" s="19"/>
      <c r="AB53" s="19"/>
      <c r="BA53" s="19"/>
    </row>
    <row r="54" spans="2:53" ht="15.75" x14ac:dyDescent="0.25">
      <c r="B54" s="3" t="s">
        <v>17</v>
      </c>
      <c r="C54" s="46" t="s">
        <v>104</v>
      </c>
      <c r="D54" s="46" t="s">
        <v>67</v>
      </c>
      <c r="E54" s="3" t="s">
        <v>85</v>
      </c>
      <c r="F54" s="89">
        <v>55000</v>
      </c>
      <c r="G54" s="28"/>
      <c r="H54" s="90">
        <v>8</v>
      </c>
      <c r="I54" s="90">
        <v>1850</v>
      </c>
      <c r="J54" s="90">
        <f t="shared" si="9"/>
        <v>231.25</v>
      </c>
      <c r="K54" s="91">
        <f t="shared" si="10"/>
        <v>29.72972972972973</v>
      </c>
      <c r="L54" s="67">
        <f t="shared" si="11"/>
        <v>0.54</v>
      </c>
      <c r="M54" s="40">
        <f t="shared" si="12"/>
        <v>0.06</v>
      </c>
      <c r="N54" s="40">
        <f t="shared" si="13"/>
        <v>0</v>
      </c>
      <c r="O54" s="91">
        <f t="shared" si="8"/>
        <v>380.54054054054058</v>
      </c>
      <c r="P54" s="71">
        <v>16</v>
      </c>
      <c r="Q54" s="71">
        <v>21</v>
      </c>
      <c r="R54" s="71">
        <v>17</v>
      </c>
      <c r="S54" s="71">
        <v>21</v>
      </c>
      <c r="T54" s="71">
        <v>12</v>
      </c>
      <c r="U54" s="71">
        <v>18</v>
      </c>
      <c r="V54" s="90">
        <f t="shared" si="14"/>
        <v>105</v>
      </c>
      <c r="W54" s="9">
        <f t="shared" si="15"/>
        <v>39956.75675675676</v>
      </c>
      <c r="X54" s="19"/>
      <c r="Y54" s="19"/>
      <c r="Z54" s="19"/>
      <c r="AA54" s="19"/>
      <c r="AB54" s="19"/>
      <c r="BA54" s="19"/>
    </row>
    <row r="55" spans="2:53" ht="15.75" x14ac:dyDescent="0.25">
      <c r="B55" s="3" t="s">
        <v>17</v>
      </c>
      <c r="C55" s="46" t="s">
        <v>105</v>
      </c>
      <c r="D55" s="46" t="s">
        <v>63</v>
      </c>
      <c r="E55" s="3" t="s">
        <v>85</v>
      </c>
      <c r="F55" s="89">
        <v>55000</v>
      </c>
      <c r="G55" s="28"/>
      <c r="H55" s="90">
        <v>8</v>
      </c>
      <c r="I55" s="90">
        <v>1850</v>
      </c>
      <c r="J55" s="90">
        <f t="shared" si="9"/>
        <v>231.25</v>
      </c>
      <c r="K55" s="91">
        <f t="shared" si="10"/>
        <v>29.72972972972973</v>
      </c>
      <c r="L55" s="67">
        <f t="shared" si="11"/>
        <v>0.54</v>
      </c>
      <c r="M55" s="40">
        <f t="shared" si="12"/>
        <v>0.06</v>
      </c>
      <c r="N55" s="40">
        <f t="shared" si="13"/>
        <v>0</v>
      </c>
      <c r="O55" s="91">
        <f t="shared" si="8"/>
        <v>380.54054054054058</v>
      </c>
      <c r="P55" s="71">
        <v>16</v>
      </c>
      <c r="Q55" s="71">
        <v>21</v>
      </c>
      <c r="R55" s="71">
        <v>17</v>
      </c>
      <c r="S55" s="71">
        <v>21</v>
      </c>
      <c r="T55" s="71">
        <v>12</v>
      </c>
      <c r="U55" s="71">
        <v>18</v>
      </c>
      <c r="V55" s="90">
        <f t="shared" si="14"/>
        <v>105</v>
      </c>
      <c r="W55" s="9">
        <f t="shared" si="15"/>
        <v>39956.75675675676</v>
      </c>
      <c r="X55" s="19"/>
      <c r="Y55" s="19"/>
      <c r="Z55" s="19"/>
      <c r="AA55" s="19"/>
      <c r="AB55" s="19"/>
      <c r="BA55" s="19"/>
    </row>
    <row r="56" spans="2:53" ht="15.75" x14ac:dyDescent="0.25">
      <c r="B56" s="3" t="s">
        <v>17</v>
      </c>
      <c r="C56" s="46" t="s">
        <v>106</v>
      </c>
      <c r="D56" s="46" t="s">
        <v>63</v>
      </c>
      <c r="E56" s="3" t="s">
        <v>85</v>
      </c>
      <c r="F56" s="89">
        <v>45000</v>
      </c>
      <c r="G56" s="28"/>
      <c r="H56" s="90">
        <v>8</v>
      </c>
      <c r="I56" s="90">
        <v>1850</v>
      </c>
      <c r="J56" s="90">
        <f t="shared" si="9"/>
        <v>231.25</v>
      </c>
      <c r="K56" s="91">
        <f t="shared" si="10"/>
        <v>24.324324324324323</v>
      </c>
      <c r="L56" s="67">
        <f t="shared" si="11"/>
        <v>0.54</v>
      </c>
      <c r="M56" s="40">
        <f t="shared" si="12"/>
        <v>0.06</v>
      </c>
      <c r="N56" s="40">
        <f t="shared" si="13"/>
        <v>0</v>
      </c>
      <c r="O56" s="91">
        <f t="shared" si="8"/>
        <v>311.35135135135135</v>
      </c>
      <c r="P56" s="71">
        <v>16</v>
      </c>
      <c r="Q56" s="71">
        <v>21</v>
      </c>
      <c r="R56" s="71">
        <v>17</v>
      </c>
      <c r="S56" s="71">
        <v>21</v>
      </c>
      <c r="T56" s="71">
        <v>12</v>
      </c>
      <c r="U56" s="71">
        <v>18</v>
      </c>
      <c r="V56" s="90">
        <f t="shared" si="14"/>
        <v>105</v>
      </c>
      <c r="W56" s="9">
        <f t="shared" si="15"/>
        <v>32691.891891891893</v>
      </c>
      <c r="X56" s="19"/>
      <c r="Y56" s="19"/>
      <c r="Z56" s="19"/>
      <c r="AA56" s="19"/>
      <c r="AB56" s="19"/>
      <c r="BA56" s="19"/>
    </row>
    <row r="57" spans="2:53" ht="15.75" x14ac:dyDescent="0.25">
      <c r="B57" s="3" t="s">
        <v>17</v>
      </c>
      <c r="C57" s="46" t="s">
        <v>107</v>
      </c>
      <c r="D57" s="46" t="s">
        <v>63</v>
      </c>
      <c r="E57" s="3" t="s">
        <v>85</v>
      </c>
      <c r="F57" s="89">
        <v>45000</v>
      </c>
      <c r="G57" s="28"/>
      <c r="H57" s="90">
        <v>8</v>
      </c>
      <c r="I57" s="90">
        <v>1850</v>
      </c>
      <c r="J57" s="90">
        <f t="shared" si="9"/>
        <v>231.25</v>
      </c>
      <c r="K57" s="91">
        <f t="shared" si="10"/>
        <v>24.324324324324323</v>
      </c>
      <c r="L57" s="67">
        <f t="shared" si="11"/>
        <v>0.54</v>
      </c>
      <c r="M57" s="40">
        <f t="shared" si="12"/>
        <v>0.06</v>
      </c>
      <c r="N57" s="40">
        <f t="shared" si="13"/>
        <v>0</v>
      </c>
      <c r="O57" s="91">
        <f t="shared" si="8"/>
        <v>311.35135135135135</v>
      </c>
      <c r="P57" s="71">
        <v>16</v>
      </c>
      <c r="Q57" s="71">
        <v>21</v>
      </c>
      <c r="R57" s="71">
        <v>17</v>
      </c>
      <c r="S57" s="71">
        <v>21</v>
      </c>
      <c r="T57" s="71">
        <v>12</v>
      </c>
      <c r="U57" s="71">
        <v>18</v>
      </c>
      <c r="V57" s="90">
        <f t="shared" si="14"/>
        <v>105</v>
      </c>
      <c r="W57" s="9">
        <f t="shared" si="15"/>
        <v>32691.891891891893</v>
      </c>
      <c r="X57" s="19"/>
      <c r="Y57" s="19"/>
      <c r="Z57" s="19"/>
      <c r="AA57" s="19"/>
      <c r="AB57" s="19"/>
      <c r="BA57" s="19"/>
    </row>
    <row r="58" spans="2:53" ht="15.75" x14ac:dyDescent="0.25">
      <c r="B58" s="3" t="s">
        <v>17</v>
      </c>
      <c r="C58" s="46" t="s">
        <v>108</v>
      </c>
      <c r="D58" s="46" t="s">
        <v>63</v>
      </c>
      <c r="E58" s="3" t="s">
        <v>85</v>
      </c>
      <c r="F58" s="89">
        <v>45000</v>
      </c>
      <c r="G58" s="28"/>
      <c r="H58" s="90">
        <v>8</v>
      </c>
      <c r="I58" s="90">
        <v>1850</v>
      </c>
      <c r="J58" s="90">
        <f t="shared" si="9"/>
        <v>231.25</v>
      </c>
      <c r="K58" s="91">
        <f t="shared" si="10"/>
        <v>24.324324324324323</v>
      </c>
      <c r="L58" s="67">
        <f t="shared" si="11"/>
        <v>0.54</v>
      </c>
      <c r="M58" s="40">
        <f t="shared" si="12"/>
        <v>0.06</v>
      </c>
      <c r="N58" s="40">
        <f t="shared" si="13"/>
        <v>0</v>
      </c>
      <c r="O58" s="91">
        <f t="shared" si="8"/>
        <v>311.35135135135135</v>
      </c>
      <c r="P58" s="71">
        <v>16</v>
      </c>
      <c r="Q58" s="71">
        <v>21</v>
      </c>
      <c r="R58" s="71">
        <v>17</v>
      </c>
      <c r="S58" s="71">
        <v>21</v>
      </c>
      <c r="T58" s="71">
        <v>12</v>
      </c>
      <c r="U58" s="71">
        <v>18</v>
      </c>
      <c r="V58" s="90">
        <f t="shared" si="14"/>
        <v>105</v>
      </c>
      <c r="W58" s="9">
        <f t="shared" si="15"/>
        <v>32691.891891891893</v>
      </c>
      <c r="X58" s="19"/>
      <c r="Y58" s="19"/>
      <c r="Z58" s="19"/>
      <c r="AA58" s="19"/>
      <c r="AB58" s="19"/>
      <c r="BA58" s="19"/>
    </row>
    <row r="59" spans="2:53" ht="15.75" x14ac:dyDescent="0.25">
      <c r="B59" s="3" t="s">
        <v>17</v>
      </c>
      <c r="C59" s="46" t="s">
        <v>109</v>
      </c>
      <c r="D59" s="46" t="s">
        <v>63</v>
      </c>
      <c r="E59" s="3" t="s">
        <v>85</v>
      </c>
      <c r="F59" s="89">
        <v>45000</v>
      </c>
      <c r="G59" s="28"/>
      <c r="H59" s="90">
        <v>8</v>
      </c>
      <c r="I59" s="90">
        <v>1850</v>
      </c>
      <c r="J59" s="90">
        <f t="shared" si="9"/>
        <v>231.25</v>
      </c>
      <c r="K59" s="91">
        <f t="shared" si="10"/>
        <v>24.324324324324323</v>
      </c>
      <c r="L59" s="67">
        <f t="shared" si="11"/>
        <v>0.54</v>
      </c>
      <c r="M59" s="40">
        <f t="shared" si="12"/>
        <v>0.06</v>
      </c>
      <c r="N59" s="40">
        <f t="shared" si="13"/>
        <v>0</v>
      </c>
      <c r="O59" s="91">
        <f t="shared" si="8"/>
        <v>311.35135135135135</v>
      </c>
      <c r="P59" s="71">
        <v>16</v>
      </c>
      <c r="Q59" s="71">
        <v>21</v>
      </c>
      <c r="R59" s="71">
        <v>17</v>
      </c>
      <c r="S59" s="71">
        <v>21</v>
      </c>
      <c r="T59" s="71">
        <v>12</v>
      </c>
      <c r="U59" s="71">
        <v>18</v>
      </c>
      <c r="V59" s="90">
        <f t="shared" si="14"/>
        <v>105</v>
      </c>
      <c r="W59" s="9">
        <f t="shared" si="15"/>
        <v>32691.891891891893</v>
      </c>
      <c r="X59" s="19"/>
      <c r="Y59" s="19"/>
      <c r="Z59" s="19"/>
      <c r="AA59" s="19"/>
      <c r="AB59" s="19"/>
      <c r="BA59" s="19"/>
    </row>
    <row r="60" spans="2:53" ht="15.75" x14ac:dyDescent="0.25">
      <c r="B60" s="3" t="s">
        <v>17</v>
      </c>
      <c r="C60" s="46" t="s">
        <v>110</v>
      </c>
      <c r="D60" s="46" t="s">
        <v>63</v>
      </c>
      <c r="E60" s="3" t="s">
        <v>85</v>
      </c>
      <c r="F60" s="89">
        <v>45000</v>
      </c>
      <c r="G60" s="28"/>
      <c r="H60" s="90">
        <v>8</v>
      </c>
      <c r="I60" s="90">
        <v>1850</v>
      </c>
      <c r="J60" s="90">
        <f t="shared" si="9"/>
        <v>231.25</v>
      </c>
      <c r="K60" s="91">
        <f t="shared" si="10"/>
        <v>24.324324324324323</v>
      </c>
      <c r="L60" s="67">
        <f t="shared" si="11"/>
        <v>0.54</v>
      </c>
      <c r="M60" s="40">
        <f t="shared" si="12"/>
        <v>0.06</v>
      </c>
      <c r="N60" s="40">
        <f t="shared" si="13"/>
        <v>0</v>
      </c>
      <c r="O60" s="91">
        <f t="shared" si="8"/>
        <v>311.35135135135135</v>
      </c>
      <c r="P60" s="71">
        <v>16</v>
      </c>
      <c r="Q60" s="71">
        <v>21</v>
      </c>
      <c r="R60" s="71">
        <v>17</v>
      </c>
      <c r="S60" s="71">
        <v>21</v>
      </c>
      <c r="T60" s="71">
        <v>12</v>
      </c>
      <c r="U60" s="71">
        <v>18</v>
      </c>
      <c r="V60" s="90">
        <f t="shared" si="14"/>
        <v>105</v>
      </c>
      <c r="W60" s="9">
        <f t="shared" si="15"/>
        <v>32691.891891891893</v>
      </c>
      <c r="X60" s="19"/>
      <c r="Y60" s="19"/>
      <c r="Z60" s="19"/>
      <c r="AA60" s="19"/>
      <c r="AB60" s="19"/>
      <c r="BA60" s="19"/>
    </row>
    <row r="61" spans="2:53" ht="15.75" x14ac:dyDescent="0.25">
      <c r="B61" s="3" t="s">
        <v>17</v>
      </c>
      <c r="C61" s="46" t="s">
        <v>111</v>
      </c>
      <c r="D61" s="46" t="s">
        <v>63</v>
      </c>
      <c r="E61" s="3" t="s">
        <v>85</v>
      </c>
      <c r="F61" s="89">
        <v>45000</v>
      </c>
      <c r="G61" s="28"/>
      <c r="H61" s="90">
        <v>8</v>
      </c>
      <c r="I61" s="90">
        <v>1850</v>
      </c>
      <c r="J61" s="90">
        <f t="shared" si="9"/>
        <v>231.25</v>
      </c>
      <c r="K61" s="91">
        <f t="shared" si="10"/>
        <v>24.324324324324323</v>
      </c>
      <c r="L61" s="67">
        <f t="shared" si="11"/>
        <v>0.54</v>
      </c>
      <c r="M61" s="40">
        <f t="shared" si="12"/>
        <v>0.06</v>
      </c>
      <c r="N61" s="40">
        <f t="shared" si="13"/>
        <v>0</v>
      </c>
      <c r="O61" s="91">
        <f t="shared" si="8"/>
        <v>311.35135135135135</v>
      </c>
      <c r="P61" s="71">
        <v>16</v>
      </c>
      <c r="Q61" s="71">
        <v>21</v>
      </c>
      <c r="R61" s="71">
        <v>17</v>
      </c>
      <c r="S61" s="71">
        <v>21</v>
      </c>
      <c r="T61" s="71">
        <v>12</v>
      </c>
      <c r="U61" s="71">
        <v>18</v>
      </c>
      <c r="V61" s="90">
        <f t="shared" si="14"/>
        <v>105</v>
      </c>
      <c r="W61" s="9">
        <f t="shared" si="15"/>
        <v>32691.891891891893</v>
      </c>
      <c r="X61" s="19"/>
      <c r="Y61" s="19"/>
      <c r="Z61" s="19"/>
      <c r="AA61" s="19"/>
      <c r="AB61" s="19"/>
      <c r="BA61" s="19"/>
    </row>
    <row r="62" spans="2:53" ht="15.75" x14ac:dyDescent="0.25">
      <c r="B62" s="3" t="s">
        <v>17</v>
      </c>
      <c r="C62" s="46" t="s">
        <v>112</v>
      </c>
      <c r="D62" s="46" t="s">
        <v>63</v>
      </c>
      <c r="E62" s="3" t="s">
        <v>85</v>
      </c>
      <c r="F62" s="89">
        <v>45000</v>
      </c>
      <c r="G62" s="28"/>
      <c r="H62" s="90">
        <v>8</v>
      </c>
      <c r="I62" s="90">
        <v>1850</v>
      </c>
      <c r="J62" s="90">
        <f t="shared" si="9"/>
        <v>231.25</v>
      </c>
      <c r="K62" s="91">
        <f t="shared" si="10"/>
        <v>24.324324324324323</v>
      </c>
      <c r="L62" s="67">
        <f t="shared" si="11"/>
        <v>0.54</v>
      </c>
      <c r="M62" s="40">
        <f t="shared" si="12"/>
        <v>0.06</v>
      </c>
      <c r="N62" s="40">
        <f t="shared" si="13"/>
        <v>0</v>
      </c>
      <c r="O62" s="91">
        <f t="shared" si="8"/>
        <v>311.35135135135135</v>
      </c>
      <c r="P62" s="71">
        <v>16</v>
      </c>
      <c r="Q62" s="71">
        <v>21</v>
      </c>
      <c r="R62" s="71">
        <v>17</v>
      </c>
      <c r="S62" s="71">
        <v>21</v>
      </c>
      <c r="T62" s="71">
        <v>12</v>
      </c>
      <c r="U62" s="71">
        <v>18</v>
      </c>
      <c r="V62" s="90">
        <f t="shared" si="14"/>
        <v>105</v>
      </c>
      <c r="W62" s="9">
        <f t="shared" si="15"/>
        <v>32691.891891891893</v>
      </c>
      <c r="X62" s="19"/>
      <c r="Y62" s="19"/>
      <c r="Z62" s="19"/>
      <c r="AA62" s="19"/>
      <c r="AB62" s="19"/>
      <c r="BA62" s="19"/>
    </row>
    <row r="63" spans="2:53" ht="15.75" x14ac:dyDescent="0.25">
      <c r="B63" s="3" t="s">
        <v>17</v>
      </c>
      <c r="C63" s="46" t="s">
        <v>113</v>
      </c>
      <c r="D63" s="46" t="s">
        <v>65</v>
      </c>
      <c r="E63" s="3" t="s">
        <v>85</v>
      </c>
      <c r="F63" s="89">
        <v>45000</v>
      </c>
      <c r="G63" s="28"/>
      <c r="H63" s="90">
        <v>8</v>
      </c>
      <c r="I63" s="90">
        <v>1850</v>
      </c>
      <c r="J63" s="90">
        <f t="shared" si="9"/>
        <v>231.25</v>
      </c>
      <c r="K63" s="91">
        <f t="shared" si="10"/>
        <v>24.324324324324323</v>
      </c>
      <c r="L63" s="67">
        <f t="shared" si="11"/>
        <v>0.54</v>
      </c>
      <c r="M63" s="40">
        <f t="shared" si="12"/>
        <v>0.06</v>
      </c>
      <c r="N63" s="40">
        <f t="shared" si="13"/>
        <v>0</v>
      </c>
      <c r="O63" s="91">
        <f t="shared" si="8"/>
        <v>311.35135135135135</v>
      </c>
      <c r="P63" s="71">
        <v>16</v>
      </c>
      <c r="Q63" s="71">
        <v>21</v>
      </c>
      <c r="R63" s="71">
        <v>17</v>
      </c>
      <c r="S63" s="71">
        <v>21</v>
      </c>
      <c r="T63" s="71">
        <v>12</v>
      </c>
      <c r="U63" s="71">
        <v>18</v>
      </c>
      <c r="V63" s="90">
        <f t="shared" si="14"/>
        <v>105</v>
      </c>
      <c r="W63" s="9">
        <f t="shared" si="15"/>
        <v>32691.891891891893</v>
      </c>
      <c r="X63" s="19"/>
      <c r="Y63" s="19"/>
      <c r="Z63" s="19"/>
      <c r="AA63" s="19"/>
      <c r="AB63" s="19"/>
      <c r="BA63" s="19"/>
    </row>
    <row r="64" spans="2:53" ht="15.75" x14ac:dyDescent="0.25">
      <c r="B64" s="3" t="s">
        <v>17</v>
      </c>
      <c r="C64" s="46" t="s">
        <v>114</v>
      </c>
      <c r="D64" s="46" t="s">
        <v>67</v>
      </c>
      <c r="E64" s="3" t="s">
        <v>85</v>
      </c>
      <c r="F64" s="89">
        <v>45000</v>
      </c>
      <c r="G64" s="28"/>
      <c r="H64" s="90">
        <v>8</v>
      </c>
      <c r="I64" s="90">
        <v>1850</v>
      </c>
      <c r="J64" s="90">
        <f t="shared" si="9"/>
        <v>231.25</v>
      </c>
      <c r="K64" s="91">
        <f t="shared" si="10"/>
        <v>24.324324324324323</v>
      </c>
      <c r="L64" s="67">
        <f t="shared" si="11"/>
        <v>0.54</v>
      </c>
      <c r="M64" s="40">
        <f t="shared" si="12"/>
        <v>0.06</v>
      </c>
      <c r="N64" s="40">
        <f t="shared" si="13"/>
        <v>0</v>
      </c>
      <c r="O64" s="91">
        <f t="shared" si="8"/>
        <v>311.35135135135135</v>
      </c>
      <c r="P64" s="71">
        <v>16</v>
      </c>
      <c r="Q64" s="71">
        <v>21</v>
      </c>
      <c r="R64" s="71">
        <v>17</v>
      </c>
      <c r="S64" s="71">
        <v>21</v>
      </c>
      <c r="T64" s="71">
        <v>12</v>
      </c>
      <c r="U64" s="71">
        <v>18</v>
      </c>
      <c r="V64" s="90">
        <f t="shared" si="14"/>
        <v>105</v>
      </c>
      <c r="W64" s="9">
        <f t="shared" si="15"/>
        <v>32691.891891891893</v>
      </c>
      <c r="X64" s="19"/>
      <c r="Y64" s="19"/>
      <c r="Z64" s="19"/>
      <c r="AA64" s="19"/>
      <c r="AB64" s="19"/>
      <c r="BA64" s="19"/>
    </row>
    <row r="65" spans="1:53" ht="15.75" x14ac:dyDescent="0.25">
      <c r="B65" s="46"/>
      <c r="C65" s="46" t="s">
        <v>115</v>
      </c>
      <c r="D65" s="46" t="s">
        <v>79</v>
      </c>
      <c r="E65" s="3" t="s">
        <v>85</v>
      </c>
      <c r="F65" s="89">
        <v>50000</v>
      </c>
      <c r="G65" s="28"/>
      <c r="H65" s="90">
        <v>8</v>
      </c>
      <c r="I65" s="90">
        <v>1850</v>
      </c>
      <c r="J65" s="90">
        <f t="shared" si="9"/>
        <v>231.25</v>
      </c>
      <c r="K65" s="91">
        <f t="shared" si="10"/>
        <v>27.027027027027028</v>
      </c>
      <c r="L65" s="67">
        <f t="shared" si="11"/>
        <v>0.54</v>
      </c>
      <c r="M65" s="40">
        <f t="shared" si="12"/>
        <v>0.06</v>
      </c>
      <c r="N65" s="40">
        <f t="shared" si="13"/>
        <v>0</v>
      </c>
      <c r="O65" s="91">
        <f t="shared" si="8"/>
        <v>345.94594594594599</v>
      </c>
      <c r="P65" s="71">
        <v>16</v>
      </c>
      <c r="Q65" s="71">
        <v>21</v>
      </c>
      <c r="R65" s="71">
        <v>17</v>
      </c>
      <c r="S65" s="71">
        <v>21</v>
      </c>
      <c r="T65" s="71">
        <v>12</v>
      </c>
      <c r="U65" s="71">
        <v>18</v>
      </c>
      <c r="V65" s="90">
        <f t="shared" si="14"/>
        <v>105</v>
      </c>
      <c r="W65" s="9">
        <f t="shared" si="15"/>
        <v>36324.324324324327</v>
      </c>
      <c r="X65" s="19"/>
      <c r="Y65" s="19"/>
      <c r="Z65" s="19"/>
      <c r="AA65" s="19"/>
      <c r="AB65" s="19"/>
      <c r="BA65" s="19"/>
    </row>
    <row r="66" spans="1:53" ht="15.75" x14ac:dyDescent="0.25">
      <c r="A66"/>
      <c r="B66" s="46"/>
      <c r="C66" s="46" t="s">
        <v>116</v>
      </c>
      <c r="D66" s="46" t="s">
        <v>63</v>
      </c>
      <c r="E66" s="3" t="s">
        <v>58</v>
      </c>
      <c r="F66" s="89">
        <v>65000</v>
      </c>
      <c r="G66" s="93"/>
      <c r="H66" s="90">
        <v>8</v>
      </c>
      <c r="I66" s="90">
        <v>1850</v>
      </c>
      <c r="J66" s="90">
        <f t="shared" si="9"/>
        <v>231.25</v>
      </c>
      <c r="K66" s="91">
        <f t="shared" si="10"/>
        <v>35.135135135135137</v>
      </c>
      <c r="L66" s="67">
        <f t="shared" si="11"/>
        <v>0.54</v>
      </c>
      <c r="M66" s="40">
        <f t="shared" si="12"/>
        <v>0.06</v>
      </c>
      <c r="N66" s="40">
        <f t="shared" si="13"/>
        <v>0.05</v>
      </c>
      <c r="O66" s="91">
        <f t="shared" si="8"/>
        <v>449.7297297297298</v>
      </c>
      <c r="P66" s="71">
        <v>16</v>
      </c>
      <c r="Q66" s="71">
        <v>21</v>
      </c>
      <c r="R66" s="71">
        <v>17</v>
      </c>
      <c r="S66" s="71">
        <v>21</v>
      </c>
      <c r="T66" s="71">
        <v>12</v>
      </c>
      <c r="U66" s="71">
        <v>18</v>
      </c>
      <c r="V66" s="90">
        <f t="shared" si="14"/>
        <v>105</v>
      </c>
      <c r="W66" s="9">
        <f t="shared" si="15"/>
        <v>47221.621621621627</v>
      </c>
      <c r="X66" s="19"/>
      <c r="Y66" s="19"/>
      <c r="Z66" s="19"/>
      <c r="AA66" s="19"/>
      <c r="AB66" s="19"/>
      <c r="AL66"/>
      <c r="AM66"/>
      <c r="AN66"/>
      <c r="AO66"/>
      <c r="AP66"/>
      <c r="AQ66"/>
      <c r="AR66"/>
      <c r="AS66"/>
      <c r="AT66"/>
      <c r="AU66"/>
      <c r="AV66"/>
      <c r="AW66"/>
      <c r="AX66"/>
      <c r="AY66"/>
      <c r="AZ66"/>
    </row>
    <row r="67" spans="1:53" ht="15.75" x14ac:dyDescent="0.25">
      <c r="A67"/>
      <c r="B67" s="46"/>
      <c r="C67" s="46" t="s">
        <v>117</v>
      </c>
      <c r="D67" s="46" t="s">
        <v>67</v>
      </c>
      <c r="E67" s="3" t="s">
        <v>85</v>
      </c>
      <c r="F67" s="89">
        <v>35000</v>
      </c>
      <c r="G67" s="93"/>
      <c r="H67" s="90">
        <v>8</v>
      </c>
      <c r="I67" s="90">
        <v>1850</v>
      </c>
      <c r="J67" s="90">
        <f t="shared" si="9"/>
        <v>231.25</v>
      </c>
      <c r="K67" s="91">
        <f t="shared" si="10"/>
        <v>18.918918918918919</v>
      </c>
      <c r="L67" s="67">
        <f t="shared" si="11"/>
        <v>0.54</v>
      </c>
      <c r="M67" s="40">
        <f t="shared" si="12"/>
        <v>0.06</v>
      </c>
      <c r="N67" s="40">
        <f t="shared" si="13"/>
        <v>0</v>
      </c>
      <c r="O67" s="91">
        <f t="shared" si="8"/>
        <v>242.16216216216219</v>
      </c>
      <c r="P67" s="71">
        <v>16</v>
      </c>
      <c r="Q67" s="71">
        <v>21</v>
      </c>
      <c r="R67" s="71">
        <v>17</v>
      </c>
      <c r="S67" s="71">
        <v>21</v>
      </c>
      <c r="T67" s="71">
        <v>12</v>
      </c>
      <c r="U67" s="71">
        <v>18</v>
      </c>
      <c r="V67" s="90">
        <f t="shared" si="14"/>
        <v>105</v>
      </c>
      <c r="W67" s="9">
        <f t="shared" si="15"/>
        <v>25427.02702702703</v>
      </c>
      <c r="X67" s="19"/>
      <c r="Y67" s="19"/>
      <c r="Z67" s="19"/>
      <c r="AA67" s="19"/>
      <c r="AB67" s="19"/>
      <c r="AL67"/>
      <c r="AM67"/>
      <c r="AN67"/>
      <c r="AO67"/>
      <c r="AP67"/>
      <c r="AQ67"/>
      <c r="AR67"/>
      <c r="AS67"/>
      <c r="AT67"/>
      <c r="AU67"/>
      <c r="AV67"/>
      <c r="AW67"/>
      <c r="AX67"/>
      <c r="AY67"/>
      <c r="AZ67"/>
    </row>
    <row r="68" spans="1:53" ht="15.75" x14ac:dyDescent="0.25">
      <c r="A68"/>
      <c r="B68" s="46"/>
      <c r="C68" s="46" t="s">
        <v>118</v>
      </c>
      <c r="D68" s="46" t="s">
        <v>67</v>
      </c>
      <c r="E68" s="3" t="s">
        <v>58</v>
      </c>
      <c r="F68" s="89">
        <v>35000</v>
      </c>
      <c r="G68" s="93"/>
      <c r="H68" s="90">
        <v>8</v>
      </c>
      <c r="I68" s="90">
        <v>1850</v>
      </c>
      <c r="J68" s="90">
        <f t="shared" si="9"/>
        <v>231.25</v>
      </c>
      <c r="K68" s="91">
        <f t="shared" si="10"/>
        <v>18.918918918918919</v>
      </c>
      <c r="L68" s="67">
        <f t="shared" si="11"/>
        <v>0.54</v>
      </c>
      <c r="M68" s="40">
        <f t="shared" si="12"/>
        <v>0.06</v>
      </c>
      <c r="N68" s="40">
        <f t="shared" si="13"/>
        <v>0.05</v>
      </c>
      <c r="O68" s="91">
        <f t="shared" si="8"/>
        <v>242.16216216216219</v>
      </c>
      <c r="P68" s="71">
        <v>16</v>
      </c>
      <c r="Q68" s="71">
        <v>21</v>
      </c>
      <c r="R68" s="71">
        <v>17</v>
      </c>
      <c r="S68" s="71">
        <v>21</v>
      </c>
      <c r="T68" s="71">
        <v>12</v>
      </c>
      <c r="U68" s="71">
        <v>18</v>
      </c>
      <c r="V68" s="90">
        <f t="shared" si="14"/>
        <v>105</v>
      </c>
      <c r="W68" s="9">
        <f t="shared" si="15"/>
        <v>25427.02702702703</v>
      </c>
      <c r="X68" s="19"/>
      <c r="Y68" s="19"/>
      <c r="Z68" s="19"/>
      <c r="AA68" s="19"/>
      <c r="AB68" s="19"/>
      <c r="AL68"/>
      <c r="AM68"/>
      <c r="AN68"/>
      <c r="AO68"/>
      <c r="AP68"/>
      <c r="AQ68"/>
      <c r="AR68"/>
      <c r="AS68"/>
      <c r="AT68"/>
      <c r="AU68"/>
      <c r="AV68"/>
      <c r="AW68"/>
      <c r="AX68"/>
      <c r="AY68"/>
      <c r="AZ68"/>
    </row>
    <row r="69" spans="1:53" ht="15.75" x14ac:dyDescent="0.25">
      <c r="A69"/>
      <c r="B69" s="46"/>
      <c r="C69" s="46" t="s">
        <v>119</v>
      </c>
      <c r="D69" s="46" t="s">
        <v>67</v>
      </c>
      <c r="E69" s="3" t="s">
        <v>85</v>
      </c>
      <c r="F69" s="89">
        <v>35000</v>
      </c>
      <c r="G69" s="93"/>
      <c r="H69" s="90">
        <v>8</v>
      </c>
      <c r="I69" s="90">
        <v>1850</v>
      </c>
      <c r="J69" s="90">
        <f t="shared" si="9"/>
        <v>231.25</v>
      </c>
      <c r="K69" s="91">
        <f t="shared" si="10"/>
        <v>18.918918918918919</v>
      </c>
      <c r="L69" s="67">
        <f t="shared" si="11"/>
        <v>0.54</v>
      </c>
      <c r="M69" s="40">
        <f t="shared" si="12"/>
        <v>0.06</v>
      </c>
      <c r="N69" s="40">
        <f t="shared" si="13"/>
        <v>0</v>
      </c>
      <c r="O69" s="91">
        <f t="shared" si="8"/>
        <v>242.16216216216219</v>
      </c>
      <c r="P69" s="71">
        <v>16</v>
      </c>
      <c r="Q69" s="71">
        <v>21</v>
      </c>
      <c r="R69" s="71">
        <v>17</v>
      </c>
      <c r="S69" s="71">
        <v>21</v>
      </c>
      <c r="T69" s="71">
        <v>12</v>
      </c>
      <c r="U69" s="71">
        <v>18</v>
      </c>
      <c r="V69" s="90">
        <f t="shared" si="14"/>
        <v>105</v>
      </c>
      <c r="W69" s="9">
        <f t="shared" si="15"/>
        <v>25427.02702702703</v>
      </c>
      <c r="X69" s="19"/>
      <c r="Y69" s="19"/>
      <c r="Z69" s="19"/>
      <c r="AA69" s="19"/>
      <c r="AB69" s="19"/>
      <c r="AL69"/>
      <c r="AM69"/>
      <c r="AN69"/>
      <c r="AO69"/>
      <c r="AP69"/>
      <c r="AQ69"/>
      <c r="AR69"/>
      <c r="AS69"/>
      <c r="AT69"/>
      <c r="AU69"/>
      <c r="AV69"/>
      <c r="AW69"/>
      <c r="AX69"/>
      <c r="AY69"/>
      <c r="AZ69"/>
    </row>
    <row r="70" spans="1:53" ht="15.75" x14ac:dyDescent="0.25">
      <c r="A70"/>
      <c r="B70" s="46"/>
      <c r="C70" s="46" t="s">
        <v>120</v>
      </c>
      <c r="D70" s="46" t="s">
        <v>67</v>
      </c>
      <c r="E70" s="3" t="s">
        <v>85</v>
      </c>
      <c r="F70" s="89">
        <v>35000</v>
      </c>
      <c r="G70" s="93"/>
      <c r="H70" s="90">
        <v>8</v>
      </c>
      <c r="I70" s="90">
        <v>1850</v>
      </c>
      <c r="J70" s="90">
        <f t="shared" si="9"/>
        <v>231.25</v>
      </c>
      <c r="K70" s="91">
        <f t="shared" si="10"/>
        <v>18.918918918918919</v>
      </c>
      <c r="L70" s="67">
        <f t="shared" si="11"/>
        <v>0.54</v>
      </c>
      <c r="M70" s="40">
        <f t="shared" si="12"/>
        <v>0.06</v>
      </c>
      <c r="N70" s="40">
        <f t="shared" si="13"/>
        <v>0</v>
      </c>
      <c r="O70" s="91">
        <f t="shared" si="8"/>
        <v>242.16216216216219</v>
      </c>
      <c r="P70" s="71">
        <v>16</v>
      </c>
      <c r="Q70" s="71">
        <v>21</v>
      </c>
      <c r="R70" s="71">
        <v>17</v>
      </c>
      <c r="S70" s="71">
        <v>21</v>
      </c>
      <c r="T70" s="71">
        <v>12</v>
      </c>
      <c r="U70" s="71">
        <v>18</v>
      </c>
      <c r="V70" s="90">
        <f t="shared" si="14"/>
        <v>105</v>
      </c>
      <c r="W70" s="9">
        <f t="shared" si="15"/>
        <v>25427.02702702703</v>
      </c>
      <c r="X70" s="19"/>
      <c r="Y70" s="19"/>
      <c r="Z70" s="19"/>
      <c r="AA70" s="19"/>
      <c r="AB70" s="19"/>
      <c r="AL70"/>
      <c r="AM70"/>
      <c r="AN70"/>
      <c r="AO70"/>
      <c r="AP70"/>
      <c r="AQ70"/>
      <c r="AR70"/>
      <c r="AS70"/>
      <c r="AT70"/>
      <c r="AU70"/>
      <c r="AV70"/>
      <c r="AW70"/>
      <c r="AX70"/>
      <c r="AY70"/>
      <c r="AZ70"/>
    </row>
    <row r="71" spans="1:53" ht="15.75" x14ac:dyDescent="0.25">
      <c r="A71"/>
      <c r="B71" s="46"/>
      <c r="C71" s="46" t="s">
        <v>121</v>
      </c>
      <c r="D71" s="46" t="s">
        <v>67</v>
      </c>
      <c r="E71" s="3" t="s">
        <v>85</v>
      </c>
      <c r="F71" s="89">
        <v>35000</v>
      </c>
      <c r="G71" s="93"/>
      <c r="H71" s="90">
        <v>8</v>
      </c>
      <c r="I71" s="90">
        <v>1850</v>
      </c>
      <c r="J71" s="90">
        <f t="shared" si="9"/>
        <v>231.25</v>
      </c>
      <c r="K71" s="91">
        <f t="shared" si="10"/>
        <v>18.918918918918919</v>
      </c>
      <c r="L71" s="67">
        <f t="shared" si="11"/>
        <v>0.54</v>
      </c>
      <c r="M71" s="40">
        <f t="shared" si="12"/>
        <v>0.06</v>
      </c>
      <c r="N71" s="40">
        <f t="shared" si="13"/>
        <v>0</v>
      </c>
      <c r="O71" s="91">
        <f t="shared" si="8"/>
        <v>242.16216216216219</v>
      </c>
      <c r="P71" s="71">
        <v>16</v>
      </c>
      <c r="Q71" s="71">
        <v>21</v>
      </c>
      <c r="R71" s="71">
        <v>17</v>
      </c>
      <c r="S71" s="71">
        <v>21</v>
      </c>
      <c r="T71" s="71">
        <v>12</v>
      </c>
      <c r="U71" s="71">
        <v>18</v>
      </c>
      <c r="V71" s="90">
        <f t="shared" si="14"/>
        <v>105</v>
      </c>
      <c r="W71" s="9">
        <f t="shared" si="15"/>
        <v>25427.02702702703</v>
      </c>
      <c r="X71" s="19"/>
      <c r="Y71" s="19"/>
      <c r="Z71" s="19"/>
      <c r="AA71" s="19"/>
      <c r="AB71" s="19"/>
      <c r="AL71"/>
      <c r="AM71"/>
      <c r="AN71"/>
      <c r="AO71"/>
      <c r="AP71"/>
      <c r="AQ71"/>
      <c r="AR71"/>
      <c r="AS71"/>
      <c r="AT71"/>
      <c r="AU71"/>
      <c r="AV71"/>
      <c r="AW71"/>
      <c r="AX71"/>
      <c r="AY71"/>
      <c r="AZ71"/>
    </row>
    <row r="72" spans="1:53" ht="15.75" x14ac:dyDescent="0.25">
      <c r="A72"/>
      <c r="B72" s="46"/>
      <c r="C72" s="46" t="s">
        <v>122</v>
      </c>
      <c r="D72" s="46" t="s">
        <v>67</v>
      </c>
      <c r="E72" s="3" t="s">
        <v>85</v>
      </c>
      <c r="F72" s="89">
        <v>35000</v>
      </c>
      <c r="G72" s="93"/>
      <c r="H72" s="90">
        <v>8</v>
      </c>
      <c r="I72" s="90">
        <v>1850</v>
      </c>
      <c r="J72" s="90">
        <f t="shared" si="9"/>
        <v>231.25</v>
      </c>
      <c r="K72" s="91">
        <f t="shared" si="10"/>
        <v>18.918918918918919</v>
      </c>
      <c r="L72" s="67">
        <f t="shared" si="11"/>
        <v>0.54</v>
      </c>
      <c r="M72" s="40">
        <f t="shared" si="12"/>
        <v>0.06</v>
      </c>
      <c r="N72" s="40">
        <f t="shared" si="13"/>
        <v>0</v>
      </c>
      <c r="O72" s="91">
        <f t="shared" si="8"/>
        <v>242.16216216216219</v>
      </c>
      <c r="P72" s="71">
        <v>16</v>
      </c>
      <c r="Q72" s="71">
        <v>21</v>
      </c>
      <c r="R72" s="71">
        <v>17</v>
      </c>
      <c r="S72" s="71">
        <v>21</v>
      </c>
      <c r="T72" s="71">
        <v>12</v>
      </c>
      <c r="U72" s="71">
        <v>18</v>
      </c>
      <c r="V72" s="90">
        <f t="shared" si="14"/>
        <v>105</v>
      </c>
      <c r="W72" s="9">
        <f t="shared" si="15"/>
        <v>25427.02702702703</v>
      </c>
      <c r="X72" s="19"/>
      <c r="Y72" s="19"/>
      <c r="Z72" s="19"/>
      <c r="AA72" s="19"/>
      <c r="AB72" s="19"/>
      <c r="AL72"/>
      <c r="AM72"/>
      <c r="AN72"/>
      <c r="AO72"/>
      <c r="AP72"/>
      <c r="AQ72"/>
      <c r="AR72"/>
      <c r="AS72"/>
      <c r="AT72"/>
      <c r="AU72"/>
      <c r="AV72"/>
      <c r="AW72"/>
      <c r="AX72"/>
      <c r="AY72"/>
      <c r="AZ72"/>
    </row>
    <row r="73" spans="1:53" ht="15.75" x14ac:dyDescent="0.25">
      <c r="A73"/>
      <c r="B73" s="46"/>
      <c r="C73" s="46" t="s">
        <v>123</v>
      </c>
      <c r="D73" s="46" t="s">
        <v>67</v>
      </c>
      <c r="E73" s="3" t="s">
        <v>58</v>
      </c>
      <c r="F73" s="89">
        <v>35000</v>
      </c>
      <c r="G73" s="93"/>
      <c r="H73" s="90">
        <v>8</v>
      </c>
      <c r="I73" s="90">
        <v>1850</v>
      </c>
      <c r="J73" s="90">
        <f t="shared" si="9"/>
        <v>231.25</v>
      </c>
      <c r="K73" s="91">
        <f t="shared" si="10"/>
        <v>18.918918918918919</v>
      </c>
      <c r="L73" s="67">
        <f t="shared" si="11"/>
        <v>0.54</v>
      </c>
      <c r="M73" s="40">
        <f t="shared" si="12"/>
        <v>0.06</v>
      </c>
      <c r="N73" s="40">
        <f t="shared" si="13"/>
        <v>0.05</v>
      </c>
      <c r="O73" s="91">
        <f t="shared" si="8"/>
        <v>242.16216216216219</v>
      </c>
      <c r="P73" s="71">
        <v>16</v>
      </c>
      <c r="Q73" s="71">
        <v>21</v>
      </c>
      <c r="R73" s="71">
        <v>17</v>
      </c>
      <c r="S73" s="71">
        <v>21</v>
      </c>
      <c r="T73" s="71">
        <v>12</v>
      </c>
      <c r="U73" s="71">
        <v>18</v>
      </c>
      <c r="V73" s="90">
        <f t="shared" si="14"/>
        <v>105</v>
      </c>
      <c r="W73" s="9">
        <f t="shared" si="15"/>
        <v>25427.02702702703</v>
      </c>
      <c r="X73" s="19"/>
      <c r="Y73" s="19"/>
      <c r="Z73" s="19"/>
      <c r="AA73" s="19"/>
      <c r="AB73" s="19"/>
      <c r="AL73"/>
      <c r="AM73"/>
      <c r="AN73"/>
      <c r="AO73"/>
      <c r="AP73"/>
      <c r="AQ73"/>
      <c r="AR73"/>
      <c r="AS73"/>
      <c r="AT73"/>
      <c r="AU73"/>
      <c r="AV73"/>
      <c r="AW73"/>
      <c r="AX73"/>
      <c r="AY73"/>
      <c r="AZ73"/>
    </row>
    <row r="74" spans="1:53" ht="15.75" x14ac:dyDescent="0.25">
      <c r="A74"/>
      <c r="B74" s="46"/>
      <c r="C74" s="46" t="s">
        <v>124</v>
      </c>
      <c r="D74" s="46" t="s">
        <v>67</v>
      </c>
      <c r="E74" s="3" t="s">
        <v>85</v>
      </c>
      <c r="F74" s="89">
        <v>35000</v>
      </c>
      <c r="G74" s="93"/>
      <c r="H74" s="90">
        <v>8</v>
      </c>
      <c r="I74" s="90">
        <v>1850</v>
      </c>
      <c r="J74" s="90">
        <f t="shared" si="9"/>
        <v>231.25</v>
      </c>
      <c r="K74" s="91">
        <f t="shared" si="10"/>
        <v>18.918918918918919</v>
      </c>
      <c r="L74" s="67">
        <f t="shared" si="11"/>
        <v>0.54</v>
      </c>
      <c r="M74" s="40">
        <f t="shared" si="12"/>
        <v>0.06</v>
      </c>
      <c r="N74" s="40">
        <f t="shared" si="13"/>
        <v>0</v>
      </c>
      <c r="O74" s="91">
        <f t="shared" si="8"/>
        <v>242.16216216216219</v>
      </c>
      <c r="P74" s="71">
        <v>16</v>
      </c>
      <c r="Q74" s="71">
        <v>21</v>
      </c>
      <c r="R74" s="71">
        <v>17</v>
      </c>
      <c r="S74" s="71">
        <v>21</v>
      </c>
      <c r="T74" s="71">
        <v>12</v>
      </c>
      <c r="U74" s="71">
        <v>18</v>
      </c>
      <c r="V74" s="90">
        <f t="shared" si="14"/>
        <v>105</v>
      </c>
      <c r="W74" s="9">
        <f t="shared" si="15"/>
        <v>25427.02702702703</v>
      </c>
      <c r="X74" s="19"/>
      <c r="Y74" s="19"/>
      <c r="Z74" s="19"/>
      <c r="AA74" s="19"/>
      <c r="AB74" s="19"/>
      <c r="AL74"/>
      <c r="AM74"/>
      <c r="AN74"/>
      <c r="AO74"/>
      <c r="AP74"/>
      <c r="AQ74"/>
      <c r="AR74"/>
      <c r="AS74"/>
      <c r="AT74"/>
      <c r="AU74"/>
      <c r="AV74"/>
      <c r="AW74"/>
      <c r="AX74"/>
      <c r="AY74"/>
      <c r="AZ74"/>
    </row>
    <row r="75" spans="1:53" ht="15.75" x14ac:dyDescent="0.25">
      <c r="A75"/>
      <c r="B75" s="46"/>
      <c r="C75" s="46" t="s">
        <v>125</v>
      </c>
      <c r="D75" s="46" t="s">
        <v>67</v>
      </c>
      <c r="E75" s="3" t="s">
        <v>85</v>
      </c>
      <c r="F75" s="89">
        <v>35000</v>
      </c>
      <c r="G75" s="93"/>
      <c r="H75" s="90">
        <v>8</v>
      </c>
      <c r="I75" s="90">
        <v>1850</v>
      </c>
      <c r="J75" s="90">
        <f t="shared" si="9"/>
        <v>231.25</v>
      </c>
      <c r="K75" s="91">
        <f t="shared" si="10"/>
        <v>18.918918918918919</v>
      </c>
      <c r="L75" s="67">
        <f t="shared" si="11"/>
        <v>0.54</v>
      </c>
      <c r="M75" s="40">
        <f t="shared" si="12"/>
        <v>0.06</v>
      </c>
      <c r="N75" s="40">
        <f t="shared" si="13"/>
        <v>0</v>
      </c>
      <c r="O75" s="91">
        <f t="shared" si="8"/>
        <v>242.16216216216219</v>
      </c>
      <c r="P75" s="71">
        <v>16</v>
      </c>
      <c r="Q75" s="71">
        <v>21</v>
      </c>
      <c r="R75" s="71">
        <v>17</v>
      </c>
      <c r="S75" s="71">
        <v>21</v>
      </c>
      <c r="T75" s="71">
        <v>12</v>
      </c>
      <c r="U75" s="71">
        <v>18</v>
      </c>
      <c r="V75" s="90">
        <f t="shared" si="14"/>
        <v>105</v>
      </c>
      <c r="W75" s="9">
        <f t="shared" si="15"/>
        <v>25427.02702702703</v>
      </c>
      <c r="X75" s="19"/>
      <c r="Y75" s="19"/>
      <c r="Z75" s="19"/>
      <c r="AA75" s="19"/>
      <c r="AB75" s="19"/>
      <c r="AL75"/>
      <c r="AM75"/>
      <c r="AN75"/>
      <c r="AO75"/>
      <c r="AP75"/>
      <c r="AQ75"/>
      <c r="AR75"/>
      <c r="AS75"/>
      <c r="AT75"/>
      <c r="AU75"/>
      <c r="AV75"/>
      <c r="AW75"/>
      <c r="AX75"/>
      <c r="AY75"/>
      <c r="AZ75"/>
    </row>
    <row r="76" spans="1:53" ht="15.75" x14ac:dyDescent="0.25">
      <c r="A76"/>
      <c r="B76" s="46"/>
      <c r="C76" s="46" t="s">
        <v>126</v>
      </c>
      <c r="D76" s="46" t="s">
        <v>67</v>
      </c>
      <c r="E76" s="3" t="s">
        <v>58</v>
      </c>
      <c r="F76" s="89">
        <v>35000</v>
      </c>
      <c r="G76" s="93"/>
      <c r="H76" s="90">
        <v>8</v>
      </c>
      <c r="I76" s="90">
        <v>1850</v>
      </c>
      <c r="J76" s="90">
        <f t="shared" si="9"/>
        <v>231.25</v>
      </c>
      <c r="K76" s="91">
        <f t="shared" si="10"/>
        <v>18.918918918918919</v>
      </c>
      <c r="L76" s="67">
        <f t="shared" si="11"/>
        <v>0.54</v>
      </c>
      <c r="M76" s="40">
        <f t="shared" si="12"/>
        <v>0.06</v>
      </c>
      <c r="N76" s="40">
        <f t="shared" si="13"/>
        <v>0.05</v>
      </c>
      <c r="O76" s="91">
        <f t="shared" si="8"/>
        <v>242.16216216216219</v>
      </c>
      <c r="P76" s="71">
        <v>16</v>
      </c>
      <c r="Q76" s="71">
        <v>21</v>
      </c>
      <c r="R76" s="71">
        <v>17</v>
      </c>
      <c r="S76" s="71">
        <v>21</v>
      </c>
      <c r="T76" s="71">
        <v>12</v>
      </c>
      <c r="U76" s="71">
        <v>18</v>
      </c>
      <c r="V76" s="90">
        <f t="shared" si="14"/>
        <v>105</v>
      </c>
      <c r="W76" s="9">
        <f t="shared" si="15"/>
        <v>25427.02702702703</v>
      </c>
      <c r="X76" s="19"/>
      <c r="Y76" s="19"/>
      <c r="Z76" s="19"/>
      <c r="AA76" s="19"/>
      <c r="AB76" s="19"/>
      <c r="AL76"/>
      <c r="AM76"/>
      <c r="AN76"/>
      <c r="AO76"/>
      <c r="AP76"/>
      <c r="AQ76"/>
      <c r="AR76"/>
      <c r="AS76"/>
      <c r="AT76"/>
      <c r="AU76"/>
      <c r="AV76"/>
      <c r="AW76"/>
      <c r="AX76"/>
      <c r="AY76"/>
      <c r="AZ76"/>
    </row>
    <row r="77" spans="1:53" ht="15.75" x14ac:dyDescent="0.25">
      <c r="A77"/>
      <c r="B77" s="46"/>
      <c r="C77" s="46" t="s">
        <v>5</v>
      </c>
      <c r="D77" s="46" t="s">
        <v>65</v>
      </c>
      <c r="E77" s="3" t="s">
        <v>85</v>
      </c>
      <c r="F77" s="89">
        <v>65000</v>
      </c>
      <c r="G77" s="93"/>
      <c r="H77" s="90">
        <v>8</v>
      </c>
      <c r="I77" s="90">
        <v>1850</v>
      </c>
      <c r="J77" s="90">
        <f t="shared" si="9"/>
        <v>231.25</v>
      </c>
      <c r="K77" s="91">
        <f t="shared" si="10"/>
        <v>35.135135135135137</v>
      </c>
      <c r="L77" s="67">
        <f t="shared" si="11"/>
        <v>0.54</v>
      </c>
      <c r="M77" s="40">
        <f t="shared" si="12"/>
        <v>0.06</v>
      </c>
      <c r="N77" s="40">
        <f t="shared" si="13"/>
        <v>0</v>
      </c>
      <c r="O77" s="91">
        <f t="shared" si="8"/>
        <v>449.7297297297298</v>
      </c>
      <c r="P77" s="71">
        <v>16</v>
      </c>
      <c r="Q77" s="71">
        <v>21</v>
      </c>
      <c r="R77" s="71">
        <v>17</v>
      </c>
      <c r="S77" s="71">
        <v>21</v>
      </c>
      <c r="T77" s="71">
        <v>12</v>
      </c>
      <c r="U77" s="71">
        <v>18</v>
      </c>
      <c r="V77" s="90">
        <f t="shared" si="14"/>
        <v>105</v>
      </c>
      <c r="W77" s="9">
        <f t="shared" si="15"/>
        <v>47221.621621621627</v>
      </c>
      <c r="X77" s="19"/>
      <c r="Y77" s="19"/>
      <c r="Z77" s="19"/>
      <c r="AA77" s="19"/>
      <c r="AB77" s="19"/>
      <c r="AL77"/>
      <c r="AM77"/>
      <c r="AN77"/>
      <c r="AO77"/>
      <c r="AP77"/>
      <c r="AQ77"/>
      <c r="AR77"/>
      <c r="AS77"/>
      <c r="AT77"/>
      <c r="AU77"/>
      <c r="AV77"/>
      <c r="AW77"/>
      <c r="AX77"/>
      <c r="AY77"/>
      <c r="AZ77"/>
    </row>
    <row r="78" spans="1:53" ht="15.75" x14ac:dyDescent="0.25">
      <c r="A78"/>
      <c r="B78" s="46"/>
      <c r="C78" s="46" t="s">
        <v>127</v>
      </c>
      <c r="D78" s="46" t="s">
        <v>67</v>
      </c>
      <c r="E78" s="3" t="s">
        <v>85</v>
      </c>
      <c r="F78" s="89">
        <v>55000</v>
      </c>
      <c r="G78" s="93"/>
      <c r="H78" s="90">
        <v>8</v>
      </c>
      <c r="I78" s="90">
        <v>1850</v>
      </c>
      <c r="J78" s="90">
        <f t="shared" si="9"/>
        <v>231.25</v>
      </c>
      <c r="K78" s="91">
        <f t="shared" si="10"/>
        <v>29.72972972972973</v>
      </c>
      <c r="L78" s="67">
        <f t="shared" si="11"/>
        <v>0.54</v>
      </c>
      <c r="M78" s="40">
        <f t="shared" si="12"/>
        <v>0.06</v>
      </c>
      <c r="N78" s="40">
        <f t="shared" si="13"/>
        <v>0</v>
      </c>
      <c r="O78" s="91">
        <f t="shared" si="8"/>
        <v>380.54054054054058</v>
      </c>
      <c r="P78" s="71">
        <v>16</v>
      </c>
      <c r="Q78" s="71">
        <v>21</v>
      </c>
      <c r="R78" s="71">
        <v>17</v>
      </c>
      <c r="S78" s="71">
        <v>21</v>
      </c>
      <c r="T78" s="71">
        <v>12</v>
      </c>
      <c r="U78" s="71">
        <v>18</v>
      </c>
      <c r="V78" s="90">
        <f t="shared" si="14"/>
        <v>105</v>
      </c>
      <c r="W78" s="9">
        <f t="shared" si="15"/>
        <v>39956.75675675676</v>
      </c>
      <c r="X78" s="19"/>
      <c r="Y78" s="19"/>
      <c r="Z78" s="19"/>
      <c r="AA78" s="19"/>
      <c r="AB78" s="19"/>
      <c r="AL78"/>
      <c r="AM78"/>
      <c r="AN78"/>
      <c r="AO78"/>
      <c r="AP78"/>
      <c r="AQ78"/>
      <c r="AR78"/>
      <c r="AS78"/>
      <c r="AT78"/>
      <c r="AU78"/>
      <c r="AV78"/>
      <c r="AW78"/>
      <c r="AX78"/>
      <c r="AY78"/>
      <c r="AZ78"/>
    </row>
    <row r="79" spans="1:53" ht="15.75" x14ac:dyDescent="0.25">
      <c r="A79"/>
      <c r="B79" s="46"/>
      <c r="C79" s="46" t="s">
        <v>128</v>
      </c>
      <c r="D79" s="46" t="s">
        <v>65</v>
      </c>
      <c r="E79" s="3" t="s">
        <v>85</v>
      </c>
      <c r="F79" s="89">
        <v>65000</v>
      </c>
      <c r="G79" s="93"/>
      <c r="H79" s="90">
        <v>8</v>
      </c>
      <c r="I79" s="90">
        <v>1850</v>
      </c>
      <c r="J79" s="90">
        <f t="shared" si="9"/>
        <v>231.25</v>
      </c>
      <c r="K79" s="91">
        <f t="shared" si="10"/>
        <v>35.135135135135137</v>
      </c>
      <c r="L79" s="67">
        <f t="shared" si="11"/>
        <v>0.54</v>
      </c>
      <c r="M79" s="40">
        <f t="shared" si="12"/>
        <v>0.06</v>
      </c>
      <c r="N79" s="40">
        <f t="shared" si="13"/>
        <v>0</v>
      </c>
      <c r="O79" s="91">
        <f t="shared" si="8"/>
        <v>449.7297297297298</v>
      </c>
      <c r="P79" s="71">
        <v>16</v>
      </c>
      <c r="Q79" s="71">
        <v>21</v>
      </c>
      <c r="R79" s="71">
        <v>17</v>
      </c>
      <c r="S79" s="71">
        <v>21</v>
      </c>
      <c r="T79" s="71">
        <v>12</v>
      </c>
      <c r="U79" s="71">
        <v>18</v>
      </c>
      <c r="V79" s="90">
        <f t="shared" si="14"/>
        <v>105</v>
      </c>
      <c r="W79" s="9">
        <f t="shared" si="15"/>
        <v>47221.621621621627</v>
      </c>
      <c r="X79" s="19"/>
      <c r="Y79" s="19"/>
      <c r="Z79" s="19"/>
      <c r="AA79" s="19"/>
      <c r="AB79" s="19"/>
      <c r="AL79"/>
      <c r="AM79"/>
      <c r="AN79"/>
      <c r="AO79"/>
      <c r="AP79"/>
      <c r="AQ79"/>
      <c r="AR79"/>
      <c r="AS79"/>
      <c r="AT79"/>
      <c r="AU79"/>
      <c r="AV79"/>
      <c r="AW79"/>
      <c r="AX79"/>
      <c r="AY79"/>
      <c r="AZ79"/>
    </row>
    <row r="80" spans="1:53" ht="15.75" x14ac:dyDescent="0.25">
      <c r="A80"/>
      <c r="B80" s="46"/>
      <c r="C80" s="46" t="s">
        <v>129</v>
      </c>
      <c r="D80" s="46" t="s">
        <v>67</v>
      </c>
      <c r="E80" s="3" t="s">
        <v>85</v>
      </c>
      <c r="F80" s="89">
        <v>55000</v>
      </c>
      <c r="G80" s="93"/>
      <c r="H80" s="90">
        <v>8</v>
      </c>
      <c r="I80" s="90">
        <v>1850</v>
      </c>
      <c r="J80" s="90">
        <f t="shared" si="9"/>
        <v>231.25</v>
      </c>
      <c r="K80" s="91">
        <f t="shared" si="10"/>
        <v>29.72972972972973</v>
      </c>
      <c r="L80" s="67">
        <f t="shared" si="11"/>
        <v>0.54</v>
      </c>
      <c r="M80" s="40">
        <f t="shared" si="12"/>
        <v>0.06</v>
      </c>
      <c r="N80" s="40">
        <f t="shared" si="13"/>
        <v>0</v>
      </c>
      <c r="O80" s="91">
        <f t="shared" si="8"/>
        <v>380.54054054054058</v>
      </c>
      <c r="P80" s="71">
        <v>16</v>
      </c>
      <c r="Q80" s="71">
        <v>21</v>
      </c>
      <c r="R80" s="71">
        <v>17</v>
      </c>
      <c r="S80" s="71">
        <v>21</v>
      </c>
      <c r="T80" s="71">
        <v>12</v>
      </c>
      <c r="U80" s="71">
        <v>18</v>
      </c>
      <c r="V80" s="90">
        <f t="shared" si="14"/>
        <v>105</v>
      </c>
      <c r="W80" s="9">
        <f t="shared" si="15"/>
        <v>39956.75675675676</v>
      </c>
      <c r="X80" s="19"/>
      <c r="Y80" s="19"/>
      <c r="Z80" s="19"/>
      <c r="AA80" s="19"/>
      <c r="AB80" s="19"/>
      <c r="AL80"/>
      <c r="AM80"/>
      <c r="AN80"/>
      <c r="AO80"/>
      <c r="AP80"/>
      <c r="AQ80"/>
      <c r="AR80"/>
      <c r="AS80"/>
      <c r="AT80"/>
      <c r="AU80"/>
      <c r="AV80"/>
      <c r="AW80"/>
      <c r="AX80"/>
      <c r="AY80"/>
      <c r="AZ80"/>
    </row>
    <row r="81" spans="1:52" ht="15.75" x14ac:dyDescent="0.25">
      <c r="A81"/>
      <c r="B81" s="46"/>
      <c r="C81" s="46" t="s">
        <v>130</v>
      </c>
      <c r="D81" s="46" t="s">
        <v>65</v>
      </c>
      <c r="E81" s="3" t="s">
        <v>85</v>
      </c>
      <c r="F81" s="89">
        <v>65000</v>
      </c>
      <c r="G81" s="93"/>
      <c r="H81" s="90">
        <v>8</v>
      </c>
      <c r="I81" s="90">
        <v>1850</v>
      </c>
      <c r="J81" s="90">
        <f t="shared" si="9"/>
        <v>231.25</v>
      </c>
      <c r="K81" s="91">
        <f t="shared" si="10"/>
        <v>35.135135135135137</v>
      </c>
      <c r="L81" s="67">
        <f t="shared" si="11"/>
        <v>0.54</v>
      </c>
      <c r="M81" s="40">
        <f t="shared" si="12"/>
        <v>0.06</v>
      </c>
      <c r="N81" s="40">
        <f t="shared" si="13"/>
        <v>0</v>
      </c>
      <c r="O81" s="91">
        <f t="shared" si="8"/>
        <v>449.7297297297298</v>
      </c>
      <c r="P81" s="71">
        <v>16</v>
      </c>
      <c r="Q81" s="71">
        <v>21</v>
      </c>
      <c r="R81" s="71">
        <v>17</v>
      </c>
      <c r="S81" s="71">
        <v>21</v>
      </c>
      <c r="T81" s="71">
        <v>12</v>
      </c>
      <c r="U81" s="71">
        <v>18</v>
      </c>
      <c r="V81" s="90">
        <f t="shared" si="14"/>
        <v>105</v>
      </c>
      <c r="W81" s="9">
        <f t="shared" si="15"/>
        <v>47221.621621621627</v>
      </c>
      <c r="X81" s="19"/>
      <c r="Y81" s="19"/>
      <c r="Z81" s="19"/>
      <c r="AA81" s="19"/>
      <c r="AB81" s="19"/>
      <c r="AL81"/>
      <c r="AM81"/>
      <c r="AN81"/>
      <c r="AO81"/>
      <c r="AP81"/>
      <c r="AQ81"/>
      <c r="AR81"/>
      <c r="AS81"/>
      <c r="AT81"/>
      <c r="AU81"/>
      <c r="AV81"/>
      <c r="AW81"/>
      <c r="AX81"/>
      <c r="AY81"/>
      <c r="AZ81"/>
    </row>
    <row r="82" spans="1:52" ht="15.75" x14ac:dyDescent="0.25">
      <c r="A82"/>
      <c r="B82" s="46"/>
      <c r="C82" s="46" t="s">
        <v>131</v>
      </c>
      <c r="D82" s="46" t="s">
        <v>67</v>
      </c>
      <c r="E82" s="3" t="s">
        <v>85</v>
      </c>
      <c r="F82" s="89">
        <v>55000</v>
      </c>
      <c r="G82" s="93"/>
      <c r="H82" s="90">
        <v>8</v>
      </c>
      <c r="I82" s="90">
        <v>1850</v>
      </c>
      <c r="J82" s="90">
        <f t="shared" si="9"/>
        <v>231.25</v>
      </c>
      <c r="K82" s="91">
        <f t="shared" si="10"/>
        <v>29.72972972972973</v>
      </c>
      <c r="L82" s="67">
        <f t="shared" si="11"/>
        <v>0.54</v>
      </c>
      <c r="M82" s="40">
        <f t="shared" si="12"/>
        <v>0.06</v>
      </c>
      <c r="N82" s="40">
        <f t="shared" si="13"/>
        <v>0</v>
      </c>
      <c r="O82" s="91">
        <f t="shared" si="8"/>
        <v>380.54054054054058</v>
      </c>
      <c r="P82" s="71">
        <v>16</v>
      </c>
      <c r="Q82" s="71">
        <v>21</v>
      </c>
      <c r="R82" s="71">
        <v>17</v>
      </c>
      <c r="S82" s="71">
        <v>21</v>
      </c>
      <c r="T82" s="71">
        <v>12</v>
      </c>
      <c r="U82" s="71">
        <v>18</v>
      </c>
      <c r="V82" s="90">
        <f t="shared" si="14"/>
        <v>105</v>
      </c>
      <c r="W82" s="9">
        <f t="shared" si="15"/>
        <v>39956.75675675676</v>
      </c>
      <c r="X82" s="19"/>
      <c r="Y82" s="19"/>
      <c r="Z82" s="19"/>
      <c r="AA82" s="19"/>
      <c r="AB82" s="19"/>
      <c r="AL82"/>
      <c r="AM82"/>
      <c r="AN82"/>
      <c r="AO82"/>
      <c r="AP82"/>
      <c r="AQ82"/>
      <c r="AR82"/>
      <c r="AS82"/>
      <c r="AT82"/>
      <c r="AU82"/>
      <c r="AV82"/>
      <c r="AW82"/>
      <c r="AX82"/>
      <c r="AY82"/>
      <c r="AZ82"/>
    </row>
    <row r="83" spans="1:52" ht="15.75" x14ac:dyDescent="0.25">
      <c r="A83"/>
      <c r="B83" s="46"/>
      <c r="C83" s="46" t="s">
        <v>132</v>
      </c>
      <c r="D83" s="46" t="s">
        <v>65</v>
      </c>
      <c r="E83" s="3" t="s">
        <v>85</v>
      </c>
      <c r="F83" s="89">
        <v>65000</v>
      </c>
      <c r="G83" s="93"/>
      <c r="H83" s="90">
        <v>8</v>
      </c>
      <c r="I83" s="90">
        <v>1850</v>
      </c>
      <c r="J83" s="90">
        <f t="shared" si="9"/>
        <v>231.25</v>
      </c>
      <c r="K83" s="91">
        <f t="shared" si="10"/>
        <v>35.135135135135137</v>
      </c>
      <c r="L83" s="67">
        <f t="shared" si="11"/>
        <v>0.54</v>
      </c>
      <c r="M83" s="40">
        <f t="shared" si="12"/>
        <v>0.06</v>
      </c>
      <c r="N83" s="40">
        <f t="shared" si="13"/>
        <v>0</v>
      </c>
      <c r="O83" s="91">
        <f t="shared" si="8"/>
        <v>449.7297297297298</v>
      </c>
      <c r="P83" s="71">
        <v>16</v>
      </c>
      <c r="Q83" s="71">
        <v>21</v>
      </c>
      <c r="R83" s="71">
        <v>17</v>
      </c>
      <c r="S83" s="71">
        <v>21</v>
      </c>
      <c r="T83" s="71">
        <v>12</v>
      </c>
      <c r="U83" s="71">
        <v>18</v>
      </c>
      <c r="V83" s="90">
        <f t="shared" si="14"/>
        <v>105</v>
      </c>
      <c r="W83" s="9">
        <f t="shared" si="15"/>
        <v>47221.621621621627</v>
      </c>
      <c r="X83" s="19"/>
      <c r="Y83" s="19"/>
      <c r="Z83" s="19"/>
      <c r="AA83" s="19"/>
      <c r="AB83" s="19"/>
      <c r="AL83"/>
      <c r="AM83"/>
      <c r="AN83"/>
      <c r="AO83"/>
      <c r="AP83"/>
      <c r="AQ83"/>
      <c r="AR83"/>
      <c r="AS83"/>
      <c r="AT83"/>
      <c r="AU83"/>
      <c r="AV83"/>
      <c r="AW83"/>
      <c r="AX83"/>
      <c r="AY83"/>
      <c r="AZ83"/>
    </row>
    <row r="84" spans="1:52" ht="15.75" x14ac:dyDescent="0.25">
      <c r="A84"/>
      <c r="B84" s="46"/>
      <c r="C84" s="46" t="s">
        <v>133</v>
      </c>
      <c r="D84" s="46" t="s">
        <v>67</v>
      </c>
      <c r="E84" s="3" t="s">
        <v>85</v>
      </c>
      <c r="F84" s="89">
        <v>55000</v>
      </c>
      <c r="G84" s="93"/>
      <c r="H84" s="90">
        <v>8</v>
      </c>
      <c r="I84" s="90">
        <v>1850</v>
      </c>
      <c r="J84" s="90">
        <f t="shared" si="9"/>
        <v>231.25</v>
      </c>
      <c r="K84" s="91">
        <f t="shared" si="10"/>
        <v>29.72972972972973</v>
      </c>
      <c r="L84" s="67">
        <f t="shared" si="11"/>
        <v>0.54</v>
      </c>
      <c r="M84" s="40">
        <f t="shared" si="12"/>
        <v>0.06</v>
      </c>
      <c r="N84" s="40">
        <f t="shared" si="13"/>
        <v>0</v>
      </c>
      <c r="O84" s="91">
        <f t="shared" si="8"/>
        <v>380.54054054054058</v>
      </c>
      <c r="P84" s="71">
        <v>16</v>
      </c>
      <c r="Q84" s="71">
        <v>21</v>
      </c>
      <c r="R84" s="71">
        <v>17</v>
      </c>
      <c r="S84" s="71">
        <v>21</v>
      </c>
      <c r="T84" s="71">
        <v>12</v>
      </c>
      <c r="U84" s="71">
        <v>18</v>
      </c>
      <c r="V84" s="90">
        <f t="shared" si="14"/>
        <v>105</v>
      </c>
      <c r="W84" s="9">
        <f t="shared" si="15"/>
        <v>39956.75675675676</v>
      </c>
      <c r="X84" s="19"/>
      <c r="Y84" s="19"/>
      <c r="Z84" s="19"/>
      <c r="AA84" s="19"/>
      <c r="AB84" s="19"/>
      <c r="AL84"/>
      <c r="AM84"/>
      <c r="AN84"/>
      <c r="AO84"/>
      <c r="AP84"/>
      <c r="AQ84"/>
      <c r="AR84"/>
      <c r="AS84"/>
      <c r="AT84"/>
      <c r="AU84"/>
      <c r="AV84"/>
      <c r="AW84"/>
      <c r="AX84"/>
      <c r="AY84"/>
      <c r="AZ84"/>
    </row>
    <row r="85" spans="1:52" ht="15.75" x14ac:dyDescent="0.25">
      <c r="A85"/>
      <c r="B85" s="46"/>
      <c r="C85" s="46" t="s">
        <v>134</v>
      </c>
      <c r="D85" s="46" t="s">
        <v>65</v>
      </c>
      <c r="E85" s="3" t="s">
        <v>85</v>
      </c>
      <c r="F85" s="89">
        <v>60000</v>
      </c>
      <c r="G85" s="93"/>
      <c r="H85" s="90">
        <v>8</v>
      </c>
      <c r="I85" s="90">
        <v>1850</v>
      </c>
      <c r="J85" s="90">
        <f t="shared" si="9"/>
        <v>231.25</v>
      </c>
      <c r="K85" s="91">
        <f t="shared" si="10"/>
        <v>32.432432432432435</v>
      </c>
      <c r="L85" s="67">
        <f t="shared" si="11"/>
        <v>0.54</v>
      </c>
      <c r="M85" s="40">
        <f t="shared" si="12"/>
        <v>0.06</v>
      </c>
      <c r="N85" s="40">
        <f t="shared" si="13"/>
        <v>0</v>
      </c>
      <c r="O85" s="91">
        <f t="shared" si="8"/>
        <v>415.13513513513522</v>
      </c>
      <c r="P85" s="71">
        <v>16</v>
      </c>
      <c r="Q85" s="71">
        <v>21</v>
      </c>
      <c r="R85" s="71">
        <v>17</v>
      </c>
      <c r="S85" s="71">
        <v>21</v>
      </c>
      <c r="T85" s="71">
        <v>12</v>
      </c>
      <c r="U85" s="71">
        <v>18</v>
      </c>
      <c r="V85" s="90">
        <f t="shared" si="14"/>
        <v>105</v>
      </c>
      <c r="W85" s="9">
        <f t="shared" si="15"/>
        <v>43589.189189189201</v>
      </c>
      <c r="X85" s="19"/>
      <c r="Y85" s="19"/>
      <c r="Z85" s="19"/>
      <c r="AA85" s="19"/>
      <c r="AB85" s="19"/>
      <c r="AL85"/>
      <c r="AM85"/>
      <c r="AN85"/>
      <c r="AO85"/>
      <c r="AP85"/>
      <c r="AQ85"/>
      <c r="AR85"/>
      <c r="AS85"/>
      <c r="AT85"/>
      <c r="AU85"/>
      <c r="AV85"/>
      <c r="AW85"/>
      <c r="AX85"/>
      <c r="AY85"/>
      <c r="AZ85"/>
    </row>
    <row r="86" spans="1:52" ht="15.75" x14ac:dyDescent="0.25">
      <c r="A86"/>
      <c r="B86" s="46"/>
      <c r="C86" s="46" t="s">
        <v>135</v>
      </c>
      <c r="D86" s="46" t="s">
        <v>67</v>
      </c>
      <c r="E86" s="3" t="s">
        <v>85</v>
      </c>
      <c r="F86" s="89">
        <v>50000</v>
      </c>
      <c r="G86" s="93"/>
      <c r="H86" s="90">
        <v>8</v>
      </c>
      <c r="I86" s="90">
        <v>1850</v>
      </c>
      <c r="J86" s="90">
        <f t="shared" si="9"/>
        <v>231.25</v>
      </c>
      <c r="K86" s="91">
        <f t="shared" si="10"/>
        <v>27.027027027027028</v>
      </c>
      <c r="L86" s="67">
        <f t="shared" si="11"/>
        <v>0.54</v>
      </c>
      <c r="M86" s="40">
        <f t="shared" si="12"/>
        <v>0.06</v>
      </c>
      <c r="N86" s="40">
        <f t="shared" si="13"/>
        <v>0</v>
      </c>
      <c r="O86" s="91">
        <f t="shared" si="8"/>
        <v>345.94594594594599</v>
      </c>
      <c r="P86" s="71">
        <v>16</v>
      </c>
      <c r="Q86" s="71">
        <v>21</v>
      </c>
      <c r="R86" s="71">
        <v>17</v>
      </c>
      <c r="S86" s="71">
        <v>21</v>
      </c>
      <c r="T86" s="71">
        <v>12</v>
      </c>
      <c r="U86" s="71">
        <v>18</v>
      </c>
      <c r="V86" s="90">
        <f t="shared" si="14"/>
        <v>105</v>
      </c>
      <c r="W86" s="9">
        <f t="shared" si="15"/>
        <v>36324.324324324327</v>
      </c>
      <c r="X86" s="19"/>
      <c r="Y86" s="19"/>
      <c r="Z86" s="19"/>
      <c r="AA86" s="19"/>
      <c r="AB86" s="19"/>
      <c r="AL86"/>
      <c r="AM86"/>
      <c r="AN86"/>
      <c r="AO86"/>
      <c r="AP86"/>
      <c r="AQ86"/>
      <c r="AR86"/>
      <c r="AS86"/>
      <c r="AT86"/>
      <c r="AU86"/>
      <c r="AV86"/>
      <c r="AW86"/>
      <c r="AX86"/>
      <c r="AY86"/>
      <c r="AZ86"/>
    </row>
    <row r="87" spans="1:52" ht="15.75" x14ac:dyDescent="0.25">
      <c r="A87"/>
      <c r="B87" s="46"/>
      <c r="C87" s="46" t="s">
        <v>136</v>
      </c>
      <c r="D87" s="46" t="s">
        <v>65</v>
      </c>
      <c r="E87" s="3" t="s">
        <v>85</v>
      </c>
      <c r="F87" s="89">
        <v>65000</v>
      </c>
      <c r="G87" s="93"/>
      <c r="H87" s="90">
        <v>8</v>
      </c>
      <c r="I87" s="90">
        <v>1850</v>
      </c>
      <c r="J87" s="90">
        <f t="shared" si="9"/>
        <v>231.25</v>
      </c>
      <c r="K87" s="91">
        <f t="shared" si="10"/>
        <v>35.135135135135137</v>
      </c>
      <c r="L87" s="67">
        <f t="shared" si="11"/>
        <v>0.54</v>
      </c>
      <c r="M87" s="40">
        <f t="shared" si="12"/>
        <v>0.06</v>
      </c>
      <c r="N87" s="40">
        <f t="shared" si="13"/>
        <v>0</v>
      </c>
      <c r="O87" s="91">
        <f t="shared" si="8"/>
        <v>449.7297297297298</v>
      </c>
      <c r="P87" s="71">
        <v>16</v>
      </c>
      <c r="Q87" s="71">
        <v>21</v>
      </c>
      <c r="R87" s="71">
        <v>17</v>
      </c>
      <c r="S87" s="71">
        <v>21</v>
      </c>
      <c r="T87" s="71">
        <v>12</v>
      </c>
      <c r="U87" s="71">
        <v>18</v>
      </c>
      <c r="V87" s="90">
        <f t="shared" si="14"/>
        <v>105</v>
      </c>
      <c r="W87" s="9">
        <f t="shared" si="15"/>
        <v>47221.621621621627</v>
      </c>
      <c r="X87" s="19"/>
      <c r="Y87" s="19"/>
      <c r="Z87" s="19"/>
      <c r="AA87" s="19"/>
      <c r="AB87" s="19"/>
      <c r="AL87"/>
      <c r="AM87"/>
      <c r="AN87"/>
      <c r="AO87"/>
      <c r="AP87"/>
      <c r="AQ87"/>
      <c r="AR87"/>
      <c r="AS87"/>
      <c r="AT87"/>
      <c r="AU87"/>
      <c r="AV87"/>
      <c r="AW87"/>
      <c r="AX87"/>
      <c r="AY87"/>
      <c r="AZ87"/>
    </row>
    <row r="88" spans="1:52" ht="15.75" x14ac:dyDescent="0.25">
      <c r="A88"/>
      <c r="B88" s="46"/>
      <c r="C88" s="46" t="s">
        <v>137</v>
      </c>
      <c r="D88" s="46" t="s">
        <v>77</v>
      </c>
      <c r="E88" s="3" t="s">
        <v>85</v>
      </c>
      <c r="F88" s="89">
        <v>50000</v>
      </c>
      <c r="G88" s="93"/>
      <c r="H88" s="90">
        <v>8</v>
      </c>
      <c r="I88" s="90">
        <v>1850</v>
      </c>
      <c r="J88" s="90">
        <f t="shared" si="9"/>
        <v>231.25</v>
      </c>
      <c r="K88" s="91">
        <f t="shared" si="10"/>
        <v>27.027027027027028</v>
      </c>
      <c r="L88" s="67">
        <f t="shared" si="11"/>
        <v>0.54</v>
      </c>
      <c r="M88" s="40">
        <f t="shared" si="12"/>
        <v>0.06</v>
      </c>
      <c r="N88" s="40">
        <f t="shared" si="13"/>
        <v>0</v>
      </c>
      <c r="O88" s="91">
        <f t="shared" si="8"/>
        <v>345.94594594594599</v>
      </c>
      <c r="P88" s="71">
        <v>16</v>
      </c>
      <c r="Q88" s="71">
        <v>21</v>
      </c>
      <c r="R88" s="71">
        <v>17</v>
      </c>
      <c r="S88" s="71">
        <v>21</v>
      </c>
      <c r="T88" s="71">
        <v>12</v>
      </c>
      <c r="U88" s="71">
        <v>18</v>
      </c>
      <c r="V88" s="90">
        <f t="shared" si="14"/>
        <v>105</v>
      </c>
      <c r="W88" s="9">
        <f t="shared" si="15"/>
        <v>36324.324324324327</v>
      </c>
      <c r="X88" s="19"/>
      <c r="Y88" s="19"/>
      <c r="Z88" s="19"/>
      <c r="AA88" s="19"/>
      <c r="AB88" s="19"/>
      <c r="AL88"/>
      <c r="AM88"/>
      <c r="AN88"/>
      <c r="AO88"/>
      <c r="AP88"/>
      <c r="AQ88"/>
      <c r="AR88"/>
      <c r="AS88"/>
      <c r="AT88"/>
      <c r="AU88"/>
      <c r="AV88"/>
      <c r="AW88"/>
      <c r="AX88"/>
      <c r="AY88"/>
      <c r="AZ88"/>
    </row>
    <row r="89" spans="1:52" ht="15.75" x14ac:dyDescent="0.25">
      <c r="A89"/>
      <c r="B89" s="46"/>
      <c r="C89" s="46" t="s">
        <v>138</v>
      </c>
      <c r="D89" s="46" t="s">
        <v>65</v>
      </c>
      <c r="E89" s="3" t="s">
        <v>85</v>
      </c>
      <c r="F89" s="89">
        <v>65000</v>
      </c>
      <c r="G89" s="93"/>
      <c r="H89" s="90">
        <v>8</v>
      </c>
      <c r="I89" s="90">
        <v>1850</v>
      </c>
      <c r="J89" s="90">
        <f t="shared" si="9"/>
        <v>231.25</v>
      </c>
      <c r="K89" s="91">
        <f t="shared" si="10"/>
        <v>35.135135135135137</v>
      </c>
      <c r="L89" s="67">
        <f t="shared" si="11"/>
        <v>0.54</v>
      </c>
      <c r="M89" s="40">
        <f t="shared" si="12"/>
        <v>0.06</v>
      </c>
      <c r="N89" s="40">
        <f t="shared" si="13"/>
        <v>0</v>
      </c>
      <c r="O89" s="91">
        <f t="shared" si="8"/>
        <v>449.7297297297298</v>
      </c>
      <c r="P89" s="71">
        <v>16</v>
      </c>
      <c r="Q89" s="71">
        <v>21</v>
      </c>
      <c r="R89" s="71">
        <v>17</v>
      </c>
      <c r="S89" s="71">
        <v>21</v>
      </c>
      <c r="T89" s="71">
        <v>12</v>
      </c>
      <c r="U89" s="71">
        <v>18</v>
      </c>
      <c r="V89" s="90">
        <f t="shared" si="14"/>
        <v>105</v>
      </c>
      <c r="W89" s="9">
        <f t="shared" si="15"/>
        <v>47221.621621621627</v>
      </c>
      <c r="X89" s="19"/>
      <c r="Y89" s="19"/>
      <c r="Z89" s="19"/>
      <c r="AA89" s="19"/>
      <c r="AB89" s="19"/>
      <c r="AL89"/>
      <c r="AM89"/>
      <c r="AN89"/>
      <c r="AO89"/>
      <c r="AP89"/>
      <c r="AQ89"/>
      <c r="AR89"/>
      <c r="AS89"/>
      <c r="AT89"/>
      <c r="AU89"/>
      <c r="AV89"/>
      <c r="AW89"/>
      <c r="AX89"/>
      <c r="AY89"/>
      <c r="AZ89"/>
    </row>
    <row r="90" spans="1:52" ht="15.75" x14ac:dyDescent="0.25">
      <c r="A90"/>
      <c r="B90" s="46"/>
      <c r="C90" s="46" t="s">
        <v>139</v>
      </c>
      <c r="D90" s="46" t="s">
        <v>67</v>
      </c>
      <c r="E90" s="3" t="s">
        <v>85</v>
      </c>
      <c r="F90" s="89">
        <v>55000</v>
      </c>
      <c r="G90" s="93"/>
      <c r="H90" s="90">
        <v>8</v>
      </c>
      <c r="I90" s="90">
        <v>1850</v>
      </c>
      <c r="J90" s="90">
        <f t="shared" si="9"/>
        <v>231.25</v>
      </c>
      <c r="K90" s="91">
        <f t="shared" si="10"/>
        <v>29.72972972972973</v>
      </c>
      <c r="L90" s="67">
        <f t="shared" si="11"/>
        <v>0.54</v>
      </c>
      <c r="M90" s="40">
        <f t="shared" si="12"/>
        <v>0.06</v>
      </c>
      <c r="N90" s="40">
        <f t="shared" si="13"/>
        <v>0</v>
      </c>
      <c r="O90" s="91">
        <f t="shared" si="8"/>
        <v>380.54054054054058</v>
      </c>
      <c r="P90" s="71">
        <v>16</v>
      </c>
      <c r="Q90" s="71">
        <v>21</v>
      </c>
      <c r="R90" s="71">
        <v>17</v>
      </c>
      <c r="S90" s="71">
        <v>21</v>
      </c>
      <c r="T90" s="71">
        <v>12</v>
      </c>
      <c r="U90" s="71">
        <v>18</v>
      </c>
      <c r="V90" s="90">
        <f t="shared" si="14"/>
        <v>105</v>
      </c>
      <c r="W90" s="9">
        <f t="shared" si="15"/>
        <v>39956.75675675676</v>
      </c>
      <c r="X90" s="19"/>
      <c r="Y90" s="19"/>
      <c r="Z90" s="19"/>
      <c r="AA90" s="19"/>
      <c r="AB90" s="19"/>
      <c r="AL90"/>
      <c r="AM90"/>
      <c r="AN90"/>
      <c r="AO90"/>
      <c r="AP90"/>
      <c r="AQ90"/>
      <c r="AR90"/>
      <c r="AS90"/>
      <c r="AT90"/>
      <c r="AU90"/>
      <c r="AV90"/>
      <c r="AW90"/>
      <c r="AX90"/>
      <c r="AY90"/>
      <c r="AZ90"/>
    </row>
    <row r="91" spans="1:52" ht="15.75" x14ac:dyDescent="0.25">
      <c r="A91"/>
      <c r="B91" s="46"/>
      <c r="C91" s="46" t="s">
        <v>140</v>
      </c>
      <c r="D91" s="46" t="s">
        <v>67</v>
      </c>
      <c r="E91" s="3" t="s">
        <v>58</v>
      </c>
      <c r="F91" s="89">
        <v>55000</v>
      </c>
      <c r="G91" s="93"/>
      <c r="H91" s="90">
        <v>8</v>
      </c>
      <c r="I91" s="90">
        <v>1850</v>
      </c>
      <c r="J91" s="90">
        <f t="shared" si="9"/>
        <v>231.25</v>
      </c>
      <c r="K91" s="91">
        <f t="shared" si="10"/>
        <v>29.72972972972973</v>
      </c>
      <c r="L91" s="67">
        <f t="shared" si="11"/>
        <v>0.54</v>
      </c>
      <c r="M91" s="40">
        <f t="shared" si="12"/>
        <v>0.06</v>
      </c>
      <c r="N91" s="40">
        <f t="shared" si="13"/>
        <v>0.05</v>
      </c>
      <c r="O91" s="91">
        <f t="shared" si="8"/>
        <v>380.54054054054058</v>
      </c>
      <c r="P91" s="71">
        <v>16</v>
      </c>
      <c r="Q91" s="71">
        <v>21</v>
      </c>
      <c r="R91" s="71">
        <v>17</v>
      </c>
      <c r="S91" s="71">
        <v>21</v>
      </c>
      <c r="T91" s="71">
        <v>12</v>
      </c>
      <c r="U91" s="71">
        <v>18</v>
      </c>
      <c r="V91" s="90">
        <f t="shared" si="14"/>
        <v>105</v>
      </c>
      <c r="W91" s="9">
        <f t="shared" si="15"/>
        <v>39956.75675675676</v>
      </c>
      <c r="X91" s="19"/>
      <c r="Y91" s="19"/>
      <c r="Z91" s="19"/>
      <c r="AA91" s="19"/>
      <c r="AB91" s="19"/>
      <c r="AL91"/>
      <c r="AM91"/>
      <c r="AN91"/>
      <c r="AO91"/>
      <c r="AP91"/>
      <c r="AQ91"/>
      <c r="AR91"/>
      <c r="AS91"/>
      <c r="AT91"/>
      <c r="AU91"/>
      <c r="AV91"/>
      <c r="AW91"/>
      <c r="AX91"/>
      <c r="AY91"/>
      <c r="AZ91"/>
    </row>
    <row r="92" spans="1:52" ht="15.75" x14ac:dyDescent="0.25">
      <c r="A92"/>
      <c r="B92" s="46"/>
      <c r="C92" s="46" t="s">
        <v>141</v>
      </c>
      <c r="D92" s="46" t="s">
        <v>75</v>
      </c>
      <c r="E92" s="3" t="s">
        <v>85</v>
      </c>
      <c r="F92" s="89">
        <v>50000</v>
      </c>
      <c r="G92" s="93"/>
      <c r="H92" s="90">
        <v>8</v>
      </c>
      <c r="I92" s="90">
        <v>1850</v>
      </c>
      <c r="J92" s="90">
        <f t="shared" si="9"/>
        <v>231.25</v>
      </c>
      <c r="K92" s="91">
        <f t="shared" si="10"/>
        <v>27.027027027027028</v>
      </c>
      <c r="L92" s="67">
        <f t="shared" si="11"/>
        <v>0.54</v>
      </c>
      <c r="M92" s="40">
        <f t="shared" si="12"/>
        <v>0.06</v>
      </c>
      <c r="N92" s="40">
        <f t="shared" si="13"/>
        <v>0</v>
      </c>
      <c r="O92" s="91">
        <f t="shared" si="8"/>
        <v>345.94594594594599</v>
      </c>
      <c r="P92" s="71">
        <v>16</v>
      </c>
      <c r="Q92" s="71">
        <v>21</v>
      </c>
      <c r="R92" s="71">
        <v>17</v>
      </c>
      <c r="S92" s="71">
        <v>21</v>
      </c>
      <c r="T92" s="71">
        <v>12</v>
      </c>
      <c r="U92" s="71">
        <v>18</v>
      </c>
      <c r="V92" s="90">
        <f t="shared" si="14"/>
        <v>105</v>
      </c>
      <c r="W92" s="9">
        <f t="shared" si="15"/>
        <v>36324.324324324327</v>
      </c>
      <c r="X92" s="19"/>
      <c r="Y92" s="19"/>
      <c r="Z92" s="19"/>
      <c r="AA92" s="19"/>
      <c r="AB92" s="19"/>
      <c r="AL92"/>
      <c r="AM92"/>
      <c r="AN92"/>
      <c r="AO92"/>
      <c r="AP92"/>
      <c r="AQ92"/>
      <c r="AR92"/>
      <c r="AS92"/>
      <c r="AT92"/>
      <c r="AU92"/>
      <c r="AV92"/>
      <c r="AW92"/>
      <c r="AX92"/>
      <c r="AY92"/>
      <c r="AZ92"/>
    </row>
    <row r="93" spans="1:52" ht="15.75" x14ac:dyDescent="0.25">
      <c r="A93"/>
      <c r="B93" s="46"/>
      <c r="C93" s="46" t="s">
        <v>142</v>
      </c>
      <c r="D93" s="46" t="s">
        <v>65</v>
      </c>
      <c r="E93" s="3" t="s">
        <v>85</v>
      </c>
      <c r="F93" s="89">
        <v>50000</v>
      </c>
      <c r="G93" s="93"/>
      <c r="H93" s="90">
        <v>8</v>
      </c>
      <c r="I93" s="90">
        <v>1850</v>
      </c>
      <c r="J93" s="90">
        <f t="shared" si="9"/>
        <v>231.25</v>
      </c>
      <c r="K93" s="91">
        <f t="shared" si="10"/>
        <v>27.027027027027028</v>
      </c>
      <c r="L93" s="67">
        <f t="shared" si="11"/>
        <v>0.54</v>
      </c>
      <c r="M93" s="40">
        <f t="shared" si="12"/>
        <v>0.06</v>
      </c>
      <c r="N93" s="40">
        <f t="shared" si="13"/>
        <v>0</v>
      </c>
      <c r="O93" s="91">
        <f t="shared" si="8"/>
        <v>345.94594594594599</v>
      </c>
      <c r="P93" s="71">
        <v>16</v>
      </c>
      <c r="Q93" s="71">
        <v>21</v>
      </c>
      <c r="R93" s="71">
        <v>17</v>
      </c>
      <c r="S93" s="71">
        <v>21</v>
      </c>
      <c r="T93" s="71">
        <v>12</v>
      </c>
      <c r="U93" s="71">
        <v>18</v>
      </c>
      <c r="V93" s="90">
        <f t="shared" si="14"/>
        <v>105</v>
      </c>
      <c r="W93" s="9">
        <f t="shared" si="15"/>
        <v>36324.324324324327</v>
      </c>
      <c r="X93" s="19"/>
      <c r="Y93" s="19"/>
      <c r="Z93" s="19"/>
      <c r="AA93" s="19"/>
      <c r="AB93" s="19"/>
      <c r="AL93"/>
      <c r="AM93"/>
      <c r="AN93"/>
      <c r="AO93"/>
      <c r="AP93"/>
      <c r="AQ93"/>
      <c r="AR93"/>
      <c r="AS93"/>
      <c r="AT93"/>
      <c r="AU93"/>
      <c r="AV93"/>
      <c r="AW93"/>
      <c r="AX93"/>
      <c r="AY93"/>
      <c r="AZ93"/>
    </row>
    <row r="94" spans="1:52" ht="15.75" x14ac:dyDescent="0.25">
      <c r="A94"/>
      <c r="B94" s="46"/>
      <c r="C94" s="46" t="s">
        <v>143</v>
      </c>
      <c r="D94" s="46" t="s">
        <v>75</v>
      </c>
      <c r="E94" s="3" t="s">
        <v>85</v>
      </c>
      <c r="F94" s="89">
        <v>35000</v>
      </c>
      <c r="G94" s="93"/>
      <c r="H94" s="90">
        <v>8</v>
      </c>
      <c r="I94" s="90">
        <v>1850</v>
      </c>
      <c r="J94" s="90">
        <f t="shared" si="9"/>
        <v>231.25</v>
      </c>
      <c r="K94" s="91">
        <f t="shared" si="10"/>
        <v>18.918918918918919</v>
      </c>
      <c r="L94" s="67">
        <f t="shared" si="11"/>
        <v>0.54</v>
      </c>
      <c r="M94" s="40">
        <f t="shared" si="12"/>
        <v>0.06</v>
      </c>
      <c r="N94" s="40">
        <f t="shared" si="13"/>
        <v>0</v>
      </c>
      <c r="O94" s="91">
        <f t="shared" si="8"/>
        <v>242.16216216216219</v>
      </c>
      <c r="P94" s="71">
        <v>16</v>
      </c>
      <c r="Q94" s="71">
        <v>21</v>
      </c>
      <c r="R94" s="71">
        <v>17</v>
      </c>
      <c r="S94" s="71">
        <v>21</v>
      </c>
      <c r="T94" s="71">
        <v>12</v>
      </c>
      <c r="U94" s="71">
        <v>18</v>
      </c>
      <c r="V94" s="90">
        <f t="shared" si="14"/>
        <v>105</v>
      </c>
      <c r="W94" s="9">
        <f t="shared" si="15"/>
        <v>25427.02702702703</v>
      </c>
      <c r="X94" s="19"/>
      <c r="Y94" s="19"/>
      <c r="Z94" s="19"/>
      <c r="AA94" s="19"/>
      <c r="AB94" s="19"/>
      <c r="AL94"/>
      <c r="AM94"/>
      <c r="AN94"/>
      <c r="AO94"/>
      <c r="AP94"/>
      <c r="AQ94"/>
      <c r="AR94"/>
      <c r="AS94"/>
      <c r="AT94"/>
      <c r="AU94"/>
      <c r="AV94"/>
      <c r="AW94"/>
      <c r="AX94"/>
      <c r="AY94"/>
      <c r="AZ94"/>
    </row>
    <row r="95" spans="1:52" ht="15.75" x14ac:dyDescent="0.25">
      <c r="A95"/>
      <c r="B95" s="46"/>
      <c r="C95" s="46" t="s">
        <v>144</v>
      </c>
      <c r="D95" s="46" t="s">
        <v>65</v>
      </c>
      <c r="E95" s="3" t="s">
        <v>85</v>
      </c>
      <c r="F95" s="89">
        <v>40000</v>
      </c>
      <c r="G95" s="93"/>
      <c r="H95" s="90">
        <v>8</v>
      </c>
      <c r="I95" s="90">
        <v>1850</v>
      </c>
      <c r="J95" s="90">
        <f t="shared" si="9"/>
        <v>231.25</v>
      </c>
      <c r="K95" s="91">
        <f t="shared" si="10"/>
        <v>21.621621621621621</v>
      </c>
      <c r="L95" s="67">
        <f t="shared" si="11"/>
        <v>0.54</v>
      </c>
      <c r="M95" s="40">
        <f t="shared" si="12"/>
        <v>0.06</v>
      </c>
      <c r="N95" s="40">
        <f t="shared" si="13"/>
        <v>0</v>
      </c>
      <c r="O95" s="91">
        <f t="shared" si="8"/>
        <v>276.75675675675677</v>
      </c>
      <c r="P95" s="71">
        <v>16</v>
      </c>
      <c r="Q95" s="71">
        <v>21</v>
      </c>
      <c r="R95" s="71">
        <v>17</v>
      </c>
      <c r="S95" s="71">
        <v>21</v>
      </c>
      <c r="T95" s="71">
        <v>12</v>
      </c>
      <c r="U95" s="71">
        <v>18</v>
      </c>
      <c r="V95" s="90">
        <f t="shared" si="14"/>
        <v>105</v>
      </c>
      <c r="W95" s="9">
        <f t="shared" si="15"/>
        <v>29059.45945945946</v>
      </c>
      <c r="X95" s="19"/>
      <c r="Y95" s="19"/>
      <c r="Z95" s="19"/>
      <c r="AA95" s="19"/>
      <c r="AB95" s="19"/>
      <c r="AL95"/>
      <c r="AM95"/>
      <c r="AN95"/>
      <c r="AO95"/>
      <c r="AP95"/>
      <c r="AQ95"/>
      <c r="AR95"/>
      <c r="AS95"/>
      <c r="AT95"/>
      <c r="AU95"/>
      <c r="AV95"/>
      <c r="AW95"/>
      <c r="AX95"/>
      <c r="AY95"/>
      <c r="AZ95"/>
    </row>
    <row r="96" spans="1:52" ht="15.75" x14ac:dyDescent="0.25">
      <c r="A96"/>
      <c r="B96" s="46"/>
      <c r="C96" s="46" t="s">
        <v>145</v>
      </c>
      <c r="D96" s="46" t="s">
        <v>67</v>
      </c>
      <c r="E96" s="3" t="s">
        <v>58</v>
      </c>
      <c r="F96" s="89">
        <v>40000</v>
      </c>
      <c r="G96" s="93"/>
      <c r="H96" s="90">
        <v>8</v>
      </c>
      <c r="I96" s="90">
        <v>1850</v>
      </c>
      <c r="J96" s="90">
        <f t="shared" si="9"/>
        <v>231.25</v>
      </c>
      <c r="K96" s="91">
        <f t="shared" si="10"/>
        <v>21.621621621621621</v>
      </c>
      <c r="L96" s="67">
        <f t="shared" si="11"/>
        <v>0.54</v>
      </c>
      <c r="M96" s="40">
        <f t="shared" si="12"/>
        <v>0.06</v>
      </c>
      <c r="N96" s="40">
        <f t="shared" si="13"/>
        <v>0.05</v>
      </c>
      <c r="O96" s="91">
        <v>0</v>
      </c>
      <c r="P96" s="71">
        <v>16</v>
      </c>
      <c r="Q96" s="71">
        <v>21</v>
      </c>
      <c r="R96" s="71">
        <v>17</v>
      </c>
      <c r="S96" s="71">
        <v>21</v>
      </c>
      <c r="T96" s="71">
        <v>12</v>
      </c>
      <c r="U96" s="71">
        <v>18</v>
      </c>
      <c r="V96" s="90">
        <f t="shared" si="14"/>
        <v>105</v>
      </c>
      <c r="W96" s="9">
        <f t="shared" si="15"/>
        <v>0</v>
      </c>
      <c r="X96" s="19"/>
      <c r="Y96" s="19"/>
      <c r="Z96" s="19"/>
      <c r="AA96" s="19"/>
      <c r="AB96" s="19"/>
      <c r="AL96"/>
      <c r="AM96"/>
      <c r="AN96"/>
      <c r="AO96"/>
      <c r="AP96"/>
      <c r="AQ96"/>
      <c r="AR96"/>
      <c r="AS96"/>
      <c r="AT96"/>
      <c r="AU96"/>
      <c r="AV96"/>
      <c r="AW96"/>
      <c r="AX96"/>
      <c r="AY96"/>
      <c r="AZ96"/>
    </row>
    <row r="97" spans="1:52" ht="15.75" x14ac:dyDescent="0.25">
      <c r="A97"/>
      <c r="B97" s="46"/>
      <c r="C97" s="46" t="s">
        <v>146</v>
      </c>
      <c r="D97" s="46" t="s">
        <v>75</v>
      </c>
      <c r="E97" s="3" t="s">
        <v>85</v>
      </c>
      <c r="F97" s="89">
        <v>40000</v>
      </c>
      <c r="G97" s="93"/>
      <c r="H97" s="90">
        <v>8</v>
      </c>
      <c r="I97" s="90">
        <v>1850</v>
      </c>
      <c r="J97" s="90">
        <f t="shared" si="9"/>
        <v>231.25</v>
      </c>
      <c r="K97" s="91">
        <f t="shared" si="10"/>
        <v>21.621621621621621</v>
      </c>
      <c r="L97" s="67">
        <f t="shared" si="11"/>
        <v>0.54</v>
      </c>
      <c r="M97" s="40">
        <f t="shared" si="12"/>
        <v>0.06</v>
      </c>
      <c r="N97" s="40">
        <f t="shared" si="13"/>
        <v>0</v>
      </c>
      <c r="O97" s="91">
        <v>0</v>
      </c>
      <c r="P97" s="71">
        <v>16</v>
      </c>
      <c r="Q97" s="71">
        <v>21</v>
      </c>
      <c r="R97" s="71">
        <v>17</v>
      </c>
      <c r="S97" s="71">
        <v>21</v>
      </c>
      <c r="T97" s="71">
        <v>12</v>
      </c>
      <c r="U97" s="71">
        <v>18</v>
      </c>
      <c r="V97" s="90">
        <f t="shared" si="14"/>
        <v>105</v>
      </c>
      <c r="W97" s="9">
        <f t="shared" si="15"/>
        <v>0</v>
      </c>
      <c r="X97" s="19"/>
      <c r="Y97" s="19"/>
      <c r="Z97" s="19"/>
      <c r="AA97" s="19"/>
      <c r="AB97" s="19"/>
      <c r="AL97"/>
      <c r="AM97"/>
      <c r="AN97"/>
      <c r="AO97"/>
      <c r="AP97"/>
      <c r="AQ97"/>
      <c r="AR97"/>
      <c r="AS97"/>
      <c r="AT97"/>
      <c r="AU97"/>
      <c r="AV97"/>
      <c r="AW97"/>
      <c r="AX97"/>
      <c r="AY97"/>
      <c r="AZ97"/>
    </row>
    <row r="98" spans="1:52" ht="15.75" x14ac:dyDescent="0.25">
      <c r="A98"/>
      <c r="B98" s="46"/>
      <c r="C98" s="46" t="s">
        <v>147</v>
      </c>
      <c r="D98" s="46" t="s">
        <v>75</v>
      </c>
      <c r="E98" s="3" t="s">
        <v>85</v>
      </c>
      <c r="F98" s="89">
        <v>40000</v>
      </c>
      <c r="G98" s="93"/>
      <c r="H98" s="90">
        <v>8</v>
      </c>
      <c r="I98" s="90">
        <v>1850</v>
      </c>
      <c r="J98" s="90">
        <f t="shared" si="9"/>
        <v>231.25</v>
      </c>
      <c r="K98" s="91">
        <f t="shared" si="10"/>
        <v>21.621621621621621</v>
      </c>
      <c r="L98" s="67">
        <f t="shared" si="11"/>
        <v>0.54</v>
      </c>
      <c r="M98" s="40">
        <f t="shared" si="12"/>
        <v>0.06</v>
      </c>
      <c r="N98" s="40">
        <f t="shared" si="13"/>
        <v>0</v>
      </c>
      <c r="O98" s="91">
        <f t="shared" ref="O98" si="16">(K98*8)*(1+L98+M98)</f>
        <v>276.75675675675677</v>
      </c>
      <c r="P98" s="71">
        <v>16</v>
      </c>
      <c r="Q98" s="71">
        <v>21</v>
      </c>
      <c r="R98" s="71">
        <v>17</v>
      </c>
      <c r="S98" s="71">
        <v>21</v>
      </c>
      <c r="T98" s="71">
        <v>12</v>
      </c>
      <c r="U98" s="71">
        <v>18</v>
      </c>
      <c r="V98" s="90">
        <f t="shared" si="14"/>
        <v>105</v>
      </c>
      <c r="W98" s="9">
        <f t="shared" si="15"/>
        <v>29059.45945945946</v>
      </c>
      <c r="X98" s="19"/>
      <c r="Y98" s="19"/>
      <c r="Z98" s="19"/>
      <c r="AA98" s="19"/>
      <c r="AB98" s="19"/>
      <c r="AL98"/>
      <c r="AM98"/>
      <c r="AN98"/>
      <c r="AO98"/>
      <c r="AP98"/>
      <c r="AQ98"/>
      <c r="AR98"/>
      <c r="AS98"/>
      <c r="AT98"/>
      <c r="AU98"/>
      <c r="AV98"/>
      <c r="AW98"/>
      <c r="AX98"/>
      <c r="AY98"/>
      <c r="AZ98"/>
    </row>
    <row r="99" spans="1:52" ht="15.75" x14ac:dyDescent="0.25">
      <c r="A99"/>
      <c r="B99" s="46"/>
      <c r="C99" s="46" t="s">
        <v>148</v>
      </c>
      <c r="D99" s="46" t="s">
        <v>75</v>
      </c>
      <c r="E99" s="3" t="s">
        <v>58</v>
      </c>
      <c r="F99" s="89">
        <v>40000</v>
      </c>
      <c r="G99" s="93"/>
      <c r="H99" s="90">
        <v>8</v>
      </c>
      <c r="I99" s="90">
        <v>1850</v>
      </c>
      <c r="J99" s="90">
        <f t="shared" si="9"/>
        <v>231.25</v>
      </c>
      <c r="K99" s="91">
        <f t="shared" si="10"/>
        <v>21.621621621621621</v>
      </c>
      <c r="L99" s="67">
        <f t="shared" si="11"/>
        <v>0.54</v>
      </c>
      <c r="M99" s="40">
        <f t="shared" si="12"/>
        <v>0.06</v>
      </c>
      <c r="N99" s="40">
        <f t="shared" si="13"/>
        <v>0.05</v>
      </c>
      <c r="O99" s="91">
        <v>0</v>
      </c>
      <c r="P99" s="71">
        <v>16</v>
      </c>
      <c r="Q99" s="71">
        <v>21</v>
      </c>
      <c r="R99" s="71">
        <v>17</v>
      </c>
      <c r="S99" s="71">
        <v>21</v>
      </c>
      <c r="T99" s="71">
        <v>12</v>
      </c>
      <c r="U99" s="71">
        <v>18</v>
      </c>
      <c r="V99" s="90">
        <f t="shared" si="14"/>
        <v>105</v>
      </c>
      <c r="W99" s="9">
        <f t="shared" si="15"/>
        <v>0</v>
      </c>
      <c r="X99" s="19"/>
      <c r="Y99" s="19"/>
      <c r="Z99" s="19"/>
      <c r="AA99" s="19"/>
      <c r="AB99" s="19"/>
      <c r="AL99"/>
      <c r="AM99"/>
      <c r="AN99"/>
      <c r="AO99"/>
      <c r="AP99"/>
      <c r="AQ99"/>
      <c r="AR99"/>
      <c r="AS99"/>
      <c r="AT99"/>
      <c r="AU99"/>
      <c r="AV99"/>
      <c r="AW99"/>
      <c r="AX99"/>
      <c r="AY99"/>
      <c r="AZ99"/>
    </row>
    <row r="100" spans="1:52" ht="15.75" x14ac:dyDescent="0.25">
      <c r="A100"/>
      <c r="B100" s="46"/>
      <c r="C100" s="46" t="s">
        <v>149</v>
      </c>
      <c r="D100" s="46" t="s">
        <v>75</v>
      </c>
      <c r="E100" s="3" t="s">
        <v>85</v>
      </c>
      <c r="F100" s="89">
        <v>40000</v>
      </c>
      <c r="G100" s="93"/>
      <c r="H100" s="90">
        <v>8</v>
      </c>
      <c r="I100" s="90">
        <v>1850</v>
      </c>
      <c r="J100" s="90">
        <f t="shared" si="9"/>
        <v>231.25</v>
      </c>
      <c r="K100" s="91">
        <f t="shared" si="10"/>
        <v>21.621621621621621</v>
      </c>
      <c r="L100" s="67">
        <f t="shared" si="11"/>
        <v>0.54</v>
      </c>
      <c r="M100" s="40">
        <f t="shared" si="12"/>
        <v>0.06</v>
      </c>
      <c r="N100" s="40">
        <f t="shared" si="13"/>
        <v>0</v>
      </c>
      <c r="O100" s="91">
        <v>0</v>
      </c>
      <c r="P100" s="71">
        <v>16</v>
      </c>
      <c r="Q100" s="71">
        <v>21</v>
      </c>
      <c r="R100" s="71">
        <v>17</v>
      </c>
      <c r="S100" s="71">
        <v>21</v>
      </c>
      <c r="T100" s="71">
        <v>12</v>
      </c>
      <c r="U100" s="71">
        <v>18</v>
      </c>
      <c r="V100" s="90">
        <f t="shared" si="14"/>
        <v>105</v>
      </c>
      <c r="W100" s="9">
        <f t="shared" si="15"/>
        <v>0</v>
      </c>
      <c r="X100" s="19"/>
      <c r="Y100" s="19"/>
      <c r="Z100" s="19"/>
      <c r="AA100" s="19"/>
      <c r="AB100" s="19"/>
      <c r="AL100"/>
      <c r="AM100"/>
      <c r="AN100"/>
      <c r="AO100"/>
      <c r="AP100"/>
      <c r="AQ100"/>
      <c r="AR100"/>
      <c r="AS100"/>
      <c r="AT100"/>
      <c r="AU100"/>
      <c r="AV100"/>
      <c r="AW100"/>
      <c r="AX100"/>
      <c r="AY100"/>
      <c r="AZ100"/>
    </row>
    <row r="101" spans="1:52" ht="15.75" x14ac:dyDescent="0.25">
      <c r="A101"/>
      <c r="B101" s="46"/>
      <c r="C101" s="46" t="s">
        <v>150</v>
      </c>
      <c r="D101" s="46" t="s">
        <v>75</v>
      </c>
      <c r="E101" s="3" t="s">
        <v>85</v>
      </c>
      <c r="F101" s="89">
        <v>40000</v>
      </c>
      <c r="G101" s="93"/>
      <c r="H101" s="90">
        <v>8</v>
      </c>
      <c r="I101" s="90">
        <v>1850</v>
      </c>
      <c r="J101" s="90">
        <f t="shared" si="9"/>
        <v>231.25</v>
      </c>
      <c r="K101" s="91">
        <f t="shared" si="10"/>
        <v>21.621621621621621</v>
      </c>
      <c r="L101" s="67">
        <f t="shared" si="11"/>
        <v>0.54</v>
      </c>
      <c r="M101" s="40">
        <f t="shared" si="12"/>
        <v>0.06</v>
      </c>
      <c r="N101" s="40">
        <f t="shared" si="13"/>
        <v>0</v>
      </c>
      <c r="O101" s="91">
        <v>0</v>
      </c>
      <c r="P101" s="71">
        <v>16</v>
      </c>
      <c r="Q101" s="71">
        <v>21</v>
      </c>
      <c r="R101" s="71">
        <v>17</v>
      </c>
      <c r="S101" s="71">
        <v>21</v>
      </c>
      <c r="T101" s="71">
        <v>12</v>
      </c>
      <c r="U101" s="71">
        <v>18</v>
      </c>
      <c r="V101" s="90">
        <f t="shared" si="14"/>
        <v>105</v>
      </c>
      <c r="W101" s="9">
        <f t="shared" si="15"/>
        <v>0</v>
      </c>
      <c r="X101" s="19"/>
      <c r="Y101" s="19"/>
      <c r="Z101" s="19"/>
      <c r="AA101" s="19"/>
      <c r="AB101" s="19"/>
      <c r="AL101"/>
      <c r="AM101"/>
      <c r="AN101"/>
      <c r="AO101"/>
      <c r="AP101"/>
      <c r="AQ101"/>
      <c r="AR101"/>
      <c r="AS101"/>
      <c r="AT101"/>
      <c r="AU101"/>
      <c r="AV101"/>
      <c r="AW101"/>
      <c r="AX101"/>
      <c r="AY101"/>
      <c r="AZ101"/>
    </row>
    <row r="102" spans="1:52" ht="15.75" x14ac:dyDescent="0.25">
      <c r="A102"/>
      <c r="B102" s="46"/>
      <c r="C102" s="46" t="s">
        <v>151</v>
      </c>
      <c r="D102" s="46" t="s">
        <v>75</v>
      </c>
      <c r="E102" s="3" t="s">
        <v>58</v>
      </c>
      <c r="F102" s="89">
        <v>40000</v>
      </c>
      <c r="G102" s="93"/>
      <c r="H102" s="90">
        <v>8</v>
      </c>
      <c r="I102" s="90">
        <v>1850</v>
      </c>
      <c r="J102" s="90">
        <f t="shared" si="9"/>
        <v>231.25</v>
      </c>
      <c r="K102" s="91">
        <f t="shared" si="10"/>
        <v>21.621621621621621</v>
      </c>
      <c r="L102" s="67">
        <f t="shared" si="11"/>
        <v>0.54</v>
      </c>
      <c r="M102" s="40">
        <f t="shared" si="12"/>
        <v>0.06</v>
      </c>
      <c r="N102" s="40">
        <f t="shared" si="13"/>
        <v>0.05</v>
      </c>
      <c r="O102" s="91">
        <v>0</v>
      </c>
      <c r="P102" s="71">
        <v>16</v>
      </c>
      <c r="Q102" s="71">
        <v>21</v>
      </c>
      <c r="R102" s="71">
        <v>17</v>
      </c>
      <c r="S102" s="71">
        <v>21</v>
      </c>
      <c r="T102" s="71">
        <v>12</v>
      </c>
      <c r="U102" s="71">
        <v>18</v>
      </c>
      <c r="V102" s="90">
        <f t="shared" si="14"/>
        <v>105</v>
      </c>
      <c r="W102" s="9">
        <f t="shared" si="15"/>
        <v>0</v>
      </c>
      <c r="X102" s="19"/>
      <c r="Y102" s="19"/>
      <c r="Z102" s="19"/>
      <c r="AA102" s="19"/>
      <c r="AB102" s="19"/>
      <c r="AL102"/>
      <c r="AM102"/>
      <c r="AN102"/>
      <c r="AO102"/>
      <c r="AP102"/>
      <c r="AQ102"/>
      <c r="AR102"/>
      <c r="AS102"/>
      <c r="AT102"/>
      <c r="AU102"/>
      <c r="AV102"/>
      <c r="AW102"/>
      <c r="AX102"/>
      <c r="AY102"/>
      <c r="AZ102"/>
    </row>
    <row r="103" spans="1:52" ht="15.75" x14ac:dyDescent="0.25">
      <c r="A103"/>
      <c r="B103" s="46"/>
      <c r="C103" s="46" t="s">
        <v>152</v>
      </c>
      <c r="D103" s="46" t="s">
        <v>73</v>
      </c>
      <c r="E103" s="3" t="s">
        <v>85</v>
      </c>
      <c r="F103" s="89">
        <v>50000</v>
      </c>
      <c r="G103" s="93"/>
      <c r="H103" s="90">
        <v>8</v>
      </c>
      <c r="I103" s="90">
        <v>1850</v>
      </c>
      <c r="J103" s="90">
        <f t="shared" si="9"/>
        <v>231.25</v>
      </c>
      <c r="K103" s="91">
        <f t="shared" si="10"/>
        <v>27.027027027027028</v>
      </c>
      <c r="L103" s="67">
        <f t="shared" si="11"/>
        <v>0.54</v>
      </c>
      <c r="M103" s="40">
        <f t="shared" si="12"/>
        <v>0.06</v>
      </c>
      <c r="N103" s="40">
        <f t="shared" si="13"/>
        <v>0</v>
      </c>
      <c r="O103" s="91">
        <f t="shared" ref="O103:O109" si="17">(K103*8)*(1+L103+M103)</f>
        <v>345.94594594594599</v>
      </c>
      <c r="P103" s="71">
        <v>16</v>
      </c>
      <c r="Q103" s="71">
        <v>21</v>
      </c>
      <c r="R103" s="71">
        <v>17</v>
      </c>
      <c r="S103" s="71">
        <v>21</v>
      </c>
      <c r="T103" s="71">
        <v>12</v>
      </c>
      <c r="U103" s="71">
        <v>18</v>
      </c>
      <c r="V103" s="90">
        <f t="shared" si="14"/>
        <v>105</v>
      </c>
      <c r="W103" s="9">
        <f t="shared" si="15"/>
        <v>36324.324324324327</v>
      </c>
      <c r="X103" s="19"/>
      <c r="Y103" s="19"/>
      <c r="Z103" s="19"/>
      <c r="AA103" s="19"/>
      <c r="AB103" s="19"/>
      <c r="AL103"/>
      <c r="AM103"/>
      <c r="AN103"/>
      <c r="AO103"/>
      <c r="AP103"/>
      <c r="AQ103"/>
      <c r="AR103"/>
      <c r="AS103"/>
      <c r="AT103"/>
      <c r="AU103"/>
      <c r="AV103"/>
      <c r="AW103"/>
      <c r="AX103"/>
      <c r="AY103"/>
      <c r="AZ103"/>
    </row>
    <row r="104" spans="1:52" ht="15.75" x14ac:dyDescent="0.25">
      <c r="A104"/>
      <c r="B104" s="46"/>
      <c r="C104" s="46" t="s">
        <v>153</v>
      </c>
      <c r="D104" s="46" t="s">
        <v>65</v>
      </c>
      <c r="E104" s="3" t="s">
        <v>85</v>
      </c>
      <c r="F104" s="89">
        <v>50000</v>
      </c>
      <c r="G104" s="93"/>
      <c r="H104" s="90">
        <v>8</v>
      </c>
      <c r="I104" s="90">
        <v>1850</v>
      </c>
      <c r="J104" s="90">
        <f t="shared" ref="J104:J109" si="18">I104/H104</f>
        <v>231.25</v>
      </c>
      <c r="K104" s="91">
        <f t="shared" ref="K104:K109" si="19">F104/I104</f>
        <v>27.027027027027028</v>
      </c>
      <c r="L104" s="67">
        <f t="shared" ref="L104:L109" si="20">$I$9</f>
        <v>0.54</v>
      </c>
      <c r="M104" s="40">
        <f t="shared" ref="M104:M109" si="21">$I$10</f>
        <v>0.06</v>
      </c>
      <c r="N104" s="40">
        <f t="shared" ref="N104:N109" si="22">IF(E104="Yes",$I$12,0)</f>
        <v>0</v>
      </c>
      <c r="O104" s="91">
        <f t="shared" si="17"/>
        <v>345.94594594594599</v>
      </c>
      <c r="P104" s="71">
        <v>16</v>
      </c>
      <c r="Q104" s="71">
        <v>21</v>
      </c>
      <c r="R104" s="71">
        <v>17</v>
      </c>
      <c r="S104" s="71">
        <v>21</v>
      </c>
      <c r="T104" s="71">
        <v>12</v>
      </c>
      <c r="U104" s="71">
        <v>18</v>
      </c>
      <c r="V104" s="90">
        <f t="shared" ref="V104:V109" si="23">SUM(P104:U104)</f>
        <v>105</v>
      </c>
      <c r="W104" s="9">
        <f t="shared" ref="W104:W109" si="24">V104*O104</f>
        <v>36324.324324324327</v>
      </c>
      <c r="X104" s="19"/>
      <c r="Y104" s="19"/>
      <c r="Z104" s="19"/>
      <c r="AA104" s="19"/>
      <c r="AB104" s="19"/>
      <c r="AL104"/>
      <c r="AM104"/>
      <c r="AN104"/>
      <c r="AO104"/>
      <c r="AP104"/>
      <c r="AQ104"/>
      <c r="AR104"/>
      <c r="AS104"/>
      <c r="AT104"/>
      <c r="AU104"/>
      <c r="AV104"/>
      <c r="AW104"/>
      <c r="AX104"/>
      <c r="AY104"/>
      <c r="AZ104"/>
    </row>
    <row r="105" spans="1:52" ht="15.75" x14ac:dyDescent="0.25">
      <c r="A105"/>
      <c r="B105" s="46"/>
      <c r="C105" s="46" t="s">
        <v>154</v>
      </c>
      <c r="D105" s="46" t="s">
        <v>65</v>
      </c>
      <c r="E105" s="3" t="s">
        <v>85</v>
      </c>
      <c r="F105" s="89">
        <v>35000</v>
      </c>
      <c r="G105" s="93"/>
      <c r="H105" s="90">
        <v>8</v>
      </c>
      <c r="I105" s="90">
        <v>1850</v>
      </c>
      <c r="J105" s="90">
        <f t="shared" si="18"/>
        <v>231.25</v>
      </c>
      <c r="K105" s="91">
        <f t="shared" si="19"/>
        <v>18.918918918918919</v>
      </c>
      <c r="L105" s="67">
        <f t="shared" si="20"/>
        <v>0.54</v>
      </c>
      <c r="M105" s="40">
        <f t="shared" si="21"/>
        <v>0.06</v>
      </c>
      <c r="N105" s="40">
        <f t="shared" si="22"/>
        <v>0</v>
      </c>
      <c r="O105" s="91">
        <f t="shared" si="17"/>
        <v>242.16216216216219</v>
      </c>
      <c r="P105" s="71">
        <v>16</v>
      </c>
      <c r="Q105" s="71">
        <v>21</v>
      </c>
      <c r="R105" s="71">
        <v>17</v>
      </c>
      <c r="S105" s="71">
        <v>21</v>
      </c>
      <c r="T105" s="71">
        <v>12</v>
      </c>
      <c r="U105" s="71">
        <v>18</v>
      </c>
      <c r="V105" s="90">
        <f t="shared" si="23"/>
        <v>105</v>
      </c>
      <c r="W105" s="9">
        <f t="shared" si="24"/>
        <v>25427.02702702703</v>
      </c>
      <c r="X105" s="19"/>
      <c r="Y105" s="19"/>
      <c r="Z105" s="19"/>
      <c r="AA105" s="19"/>
      <c r="AB105" s="19"/>
      <c r="AL105"/>
      <c r="AM105"/>
      <c r="AN105"/>
      <c r="AO105"/>
      <c r="AP105"/>
      <c r="AQ105"/>
      <c r="AR105"/>
      <c r="AS105"/>
      <c r="AT105"/>
      <c r="AU105"/>
      <c r="AV105"/>
      <c r="AW105"/>
      <c r="AX105"/>
      <c r="AY105"/>
      <c r="AZ105"/>
    </row>
    <row r="106" spans="1:52" ht="15.75" x14ac:dyDescent="0.25">
      <c r="A106"/>
      <c r="B106" s="46"/>
      <c r="C106" s="46" t="s">
        <v>155</v>
      </c>
      <c r="D106" s="46" t="s">
        <v>65</v>
      </c>
      <c r="E106" s="3" t="s">
        <v>85</v>
      </c>
      <c r="F106" s="89">
        <v>35000</v>
      </c>
      <c r="G106" s="93"/>
      <c r="H106" s="90">
        <v>8</v>
      </c>
      <c r="I106" s="90">
        <v>1850</v>
      </c>
      <c r="J106" s="90">
        <f t="shared" si="18"/>
        <v>231.25</v>
      </c>
      <c r="K106" s="91">
        <f t="shared" si="19"/>
        <v>18.918918918918919</v>
      </c>
      <c r="L106" s="67">
        <f t="shared" si="20"/>
        <v>0.54</v>
      </c>
      <c r="M106" s="40">
        <f t="shared" si="21"/>
        <v>0.06</v>
      </c>
      <c r="N106" s="40">
        <f t="shared" si="22"/>
        <v>0</v>
      </c>
      <c r="O106" s="91">
        <f t="shared" si="17"/>
        <v>242.16216216216219</v>
      </c>
      <c r="P106" s="71">
        <v>16</v>
      </c>
      <c r="Q106" s="71">
        <v>21</v>
      </c>
      <c r="R106" s="71">
        <v>17</v>
      </c>
      <c r="S106" s="71">
        <v>21</v>
      </c>
      <c r="T106" s="71">
        <v>12</v>
      </c>
      <c r="U106" s="71">
        <v>18</v>
      </c>
      <c r="V106" s="90">
        <f t="shared" si="23"/>
        <v>105</v>
      </c>
      <c r="W106" s="9">
        <f t="shared" si="24"/>
        <v>25427.02702702703</v>
      </c>
      <c r="X106" s="19"/>
      <c r="Y106" s="19"/>
      <c r="Z106" s="19"/>
      <c r="AA106" s="19"/>
      <c r="AB106" s="19"/>
      <c r="AL106"/>
      <c r="AM106"/>
      <c r="AN106"/>
      <c r="AO106"/>
      <c r="AP106"/>
      <c r="AQ106"/>
      <c r="AR106"/>
      <c r="AS106"/>
      <c r="AT106"/>
      <c r="AU106"/>
      <c r="AV106"/>
      <c r="AW106"/>
      <c r="AX106"/>
      <c r="AY106"/>
      <c r="AZ106"/>
    </row>
    <row r="107" spans="1:52" ht="15.75" x14ac:dyDescent="0.25">
      <c r="A107"/>
      <c r="B107" s="46"/>
      <c r="C107" s="46" t="s">
        <v>156</v>
      </c>
      <c r="D107" s="46" t="s">
        <v>79</v>
      </c>
      <c r="E107" s="3" t="s">
        <v>85</v>
      </c>
      <c r="F107" s="89">
        <v>30000</v>
      </c>
      <c r="G107" s="93"/>
      <c r="H107" s="90">
        <v>8</v>
      </c>
      <c r="I107" s="90">
        <v>1850</v>
      </c>
      <c r="J107" s="90">
        <f t="shared" si="18"/>
        <v>231.25</v>
      </c>
      <c r="K107" s="91">
        <f t="shared" si="19"/>
        <v>16.216216216216218</v>
      </c>
      <c r="L107" s="67">
        <f t="shared" si="20"/>
        <v>0.54</v>
      </c>
      <c r="M107" s="40">
        <f t="shared" si="21"/>
        <v>0.06</v>
      </c>
      <c r="N107" s="40">
        <f t="shared" si="22"/>
        <v>0</v>
      </c>
      <c r="O107" s="91">
        <f t="shared" si="17"/>
        <v>207.56756756756761</v>
      </c>
      <c r="P107" s="71">
        <v>16</v>
      </c>
      <c r="Q107" s="71">
        <v>21</v>
      </c>
      <c r="R107" s="71">
        <v>17</v>
      </c>
      <c r="S107" s="71">
        <v>21</v>
      </c>
      <c r="T107" s="71">
        <v>12</v>
      </c>
      <c r="U107" s="71">
        <v>18</v>
      </c>
      <c r="V107" s="90">
        <f t="shared" si="23"/>
        <v>105</v>
      </c>
      <c r="W107" s="9">
        <f t="shared" si="24"/>
        <v>21794.5945945946</v>
      </c>
      <c r="X107" s="19"/>
      <c r="Y107" s="19"/>
      <c r="Z107" s="19"/>
      <c r="AA107" s="19"/>
      <c r="AB107" s="19"/>
      <c r="AL107"/>
      <c r="AM107"/>
      <c r="AN107"/>
      <c r="AO107"/>
      <c r="AP107"/>
      <c r="AQ107"/>
      <c r="AR107"/>
      <c r="AS107"/>
      <c r="AT107"/>
      <c r="AU107"/>
      <c r="AV107"/>
      <c r="AW107"/>
      <c r="AX107"/>
      <c r="AY107"/>
      <c r="AZ107"/>
    </row>
    <row r="108" spans="1:52" ht="15.75" x14ac:dyDescent="0.25">
      <c r="A108"/>
      <c r="B108" s="46"/>
      <c r="C108" s="46" t="s">
        <v>157</v>
      </c>
      <c r="D108" s="46" t="s">
        <v>67</v>
      </c>
      <c r="E108" s="3" t="s">
        <v>85</v>
      </c>
      <c r="F108" s="89">
        <v>35000</v>
      </c>
      <c r="G108" s="93"/>
      <c r="H108" s="90">
        <v>8</v>
      </c>
      <c r="I108" s="90">
        <v>1850</v>
      </c>
      <c r="J108" s="90">
        <f t="shared" si="18"/>
        <v>231.25</v>
      </c>
      <c r="K108" s="91">
        <f t="shared" si="19"/>
        <v>18.918918918918919</v>
      </c>
      <c r="L108" s="67">
        <f t="shared" si="20"/>
        <v>0.54</v>
      </c>
      <c r="M108" s="40">
        <f t="shared" si="21"/>
        <v>0.06</v>
      </c>
      <c r="N108" s="40">
        <f t="shared" si="22"/>
        <v>0</v>
      </c>
      <c r="O108" s="91">
        <f t="shared" si="17"/>
        <v>242.16216216216219</v>
      </c>
      <c r="P108" s="71">
        <v>16</v>
      </c>
      <c r="Q108" s="71">
        <v>21</v>
      </c>
      <c r="R108" s="71">
        <v>17</v>
      </c>
      <c r="S108" s="71">
        <v>21</v>
      </c>
      <c r="T108" s="71">
        <v>12</v>
      </c>
      <c r="U108" s="71">
        <v>18</v>
      </c>
      <c r="V108" s="90">
        <f t="shared" si="23"/>
        <v>105</v>
      </c>
      <c r="W108" s="9">
        <f t="shared" si="24"/>
        <v>25427.02702702703</v>
      </c>
      <c r="X108" s="19"/>
      <c r="Y108" s="19"/>
      <c r="Z108" s="19"/>
      <c r="AA108" s="19"/>
      <c r="AB108" s="19"/>
      <c r="AL108"/>
      <c r="AM108"/>
      <c r="AN108"/>
      <c r="AO108"/>
      <c r="AP108"/>
      <c r="AQ108"/>
      <c r="AR108"/>
      <c r="AS108"/>
      <c r="AT108"/>
      <c r="AU108"/>
      <c r="AV108"/>
      <c r="AW108"/>
      <c r="AX108"/>
      <c r="AY108"/>
      <c r="AZ108"/>
    </row>
    <row r="109" spans="1:52" ht="15.75" x14ac:dyDescent="0.25">
      <c r="A109"/>
      <c r="B109" s="46"/>
      <c r="C109" s="46" t="s">
        <v>158</v>
      </c>
      <c r="D109" s="46" t="s">
        <v>67</v>
      </c>
      <c r="E109" s="3" t="s">
        <v>85</v>
      </c>
      <c r="F109" s="89">
        <v>35000</v>
      </c>
      <c r="G109" s="93"/>
      <c r="H109" s="90">
        <v>8</v>
      </c>
      <c r="I109" s="90">
        <v>1850</v>
      </c>
      <c r="J109" s="90">
        <f t="shared" si="18"/>
        <v>231.25</v>
      </c>
      <c r="K109" s="91">
        <f t="shared" si="19"/>
        <v>18.918918918918919</v>
      </c>
      <c r="L109" s="67">
        <f t="shared" si="20"/>
        <v>0.54</v>
      </c>
      <c r="M109" s="40">
        <f t="shared" si="21"/>
        <v>0.06</v>
      </c>
      <c r="N109" s="40">
        <f t="shared" si="22"/>
        <v>0</v>
      </c>
      <c r="O109" s="91">
        <f t="shared" si="17"/>
        <v>242.16216216216219</v>
      </c>
      <c r="P109" s="71">
        <v>16</v>
      </c>
      <c r="Q109" s="71">
        <v>21</v>
      </c>
      <c r="R109" s="71">
        <v>17</v>
      </c>
      <c r="S109" s="71">
        <v>21</v>
      </c>
      <c r="T109" s="71">
        <v>12</v>
      </c>
      <c r="U109" s="71">
        <v>18</v>
      </c>
      <c r="V109" s="90">
        <f t="shared" si="23"/>
        <v>105</v>
      </c>
      <c r="W109" s="9">
        <f t="shared" si="24"/>
        <v>25427.02702702703</v>
      </c>
      <c r="X109" s="19"/>
      <c r="Y109" s="19"/>
      <c r="Z109" s="19"/>
      <c r="AA109" s="19"/>
      <c r="AB109" s="19"/>
      <c r="AL109"/>
      <c r="AM109"/>
      <c r="AN109"/>
      <c r="AO109"/>
      <c r="AP109"/>
      <c r="AQ109"/>
      <c r="AR109"/>
      <c r="AS109"/>
      <c r="AT109"/>
      <c r="AU109"/>
      <c r="AV109"/>
      <c r="AW109"/>
      <c r="AX109"/>
      <c r="AY109"/>
      <c r="AZ109"/>
    </row>
    <row r="110" spans="1:52" s="19" customFormat="1" x14ac:dyDescent="0.25">
      <c r="K110" s="72"/>
      <c r="V110" s="38" t="s">
        <v>83</v>
      </c>
      <c r="W110" s="9">
        <f>SUM(W39:W109)</f>
        <v>2453344.8648648639</v>
      </c>
    </row>
    <row r="111" spans="1:52" s="19" customFormat="1" x14ac:dyDescent="0.25">
      <c r="K111" s="72"/>
    </row>
    <row r="112" spans="1:52" s="19" customFormat="1" x14ac:dyDescent="0.25">
      <c r="K112" s="72"/>
    </row>
    <row r="113" spans="11:11" s="19" customFormat="1" x14ac:dyDescent="0.25">
      <c r="K113" s="72"/>
    </row>
    <row r="114" spans="11:11" s="19" customFormat="1" x14ac:dyDescent="0.25">
      <c r="K114" s="72"/>
    </row>
    <row r="115" spans="11:11" s="19" customFormat="1" x14ac:dyDescent="0.25">
      <c r="K115" s="72"/>
    </row>
    <row r="116" spans="11:11" s="19" customFormat="1" x14ac:dyDescent="0.25">
      <c r="K116" s="72"/>
    </row>
    <row r="117" spans="11:11" s="19" customFormat="1" x14ac:dyDescent="0.25">
      <c r="K117" s="72"/>
    </row>
    <row r="118" spans="11:11" s="19" customFormat="1" x14ac:dyDescent="0.25">
      <c r="K118" s="72"/>
    </row>
    <row r="119" spans="11:11" s="19" customFormat="1" x14ac:dyDescent="0.25">
      <c r="K119" s="72"/>
    </row>
    <row r="120" spans="11:11" s="19" customFormat="1" x14ac:dyDescent="0.25">
      <c r="K120" s="72"/>
    </row>
    <row r="121" spans="11:11" s="19" customFormat="1" x14ac:dyDescent="0.25">
      <c r="K121" s="72"/>
    </row>
    <row r="122" spans="11:11" s="19" customFormat="1" x14ac:dyDescent="0.25">
      <c r="K122" s="72"/>
    </row>
    <row r="123" spans="11:11" s="19" customFormat="1" x14ac:dyDescent="0.25">
      <c r="K123" s="72"/>
    </row>
    <row r="124" spans="11:11" s="19" customFormat="1" x14ac:dyDescent="0.25">
      <c r="K124" s="72"/>
    </row>
    <row r="125" spans="11:11" s="19" customFormat="1" x14ac:dyDescent="0.25">
      <c r="K125" s="72"/>
    </row>
    <row r="126" spans="11:11" s="19" customFormat="1" x14ac:dyDescent="0.25">
      <c r="K126" s="72"/>
    </row>
    <row r="127" spans="11:11" s="19" customFormat="1" x14ac:dyDescent="0.25">
      <c r="K127" s="72"/>
    </row>
    <row r="128" spans="11:11" s="19" customFormat="1" x14ac:dyDescent="0.25">
      <c r="K128" s="72"/>
    </row>
    <row r="129" spans="2:28" s="19" customFormat="1" x14ac:dyDescent="0.25">
      <c r="K129" s="72"/>
    </row>
    <row r="130" spans="2:28" s="19" customFormat="1" x14ac:dyDescent="0.25">
      <c r="K130" s="72"/>
    </row>
    <row r="131" spans="2:28" s="19" customFormat="1" x14ac:dyDescent="0.25">
      <c r="K131" s="72"/>
    </row>
    <row r="132" spans="2:28" s="19" customFormat="1" x14ac:dyDescent="0.25">
      <c r="B132"/>
      <c r="C132"/>
      <c r="D132"/>
      <c r="K132" s="72"/>
    </row>
    <row r="133" spans="2:28" s="19" customFormat="1" x14ac:dyDescent="0.25">
      <c r="B133"/>
      <c r="C133"/>
      <c r="D133"/>
      <c r="K133" s="72"/>
    </row>
    <row r="134" spans="2:28" x14ac:dyDescent="0.25">
      <c r="W134" s="19"/>
      <c r="X134" s="19"/>
      <c r="Y134" s="19"/>
      <c r="Z134" s="19"/>
      <c r="AA134" s="19"/>
      <c r="AB134" s="19"/>
    </row>
    <row r="135" spans="2:28" x14ac:dyDescent="0.25">
      <c r="W135" s="19"/>
      <c r="X135" s="19"/>
      <c r="Y135" s="19"/>
      <c r="Z135" s="19"/>
      <c r="AA135" s="19"/>
      <c r="AB135" s="19"/>
    </row>
    <row r="136" spans="2:28" x14ac:dyDescent="0.25">
      <c r="W136" s="19"/>
      <c r="X136" s="19"/>
      <c r="Y136" s="19"/>
      <c r="Z136" s="19"/>
      <c r="AA136" s="19"/>
      <c r="AB136" s="19"/>
    </row>
    <row r="137" spans="2:28" x14ac:dyDescent="0.25">
      <c r="W137" s="19"/>
      <c r="X137" s="19"/>
      <c r="Y137" s="19"/>
      <c r="Z137" s="19"/>
      <c r="AA137" s="19"/>
      <c r="AB137" s="19"/>
    </row>
    <row r="138" spans="2:28" x14ac:dyDescent="0.25">
      <c r="W138" s="19"/>
      <c r="X138" s="19"/>
      <c r="Y138" s="19"/>
      <c r="Z138" s="19"/>
      <c r="AA138" s="19"/>
      <c r="AB138" s="19"/>
    </row>
    <row r="139" spans="2:28" x14ac:dyDescent="0.25">
      <c r="W139" s="19"/>
      <c r="X139" s="19"/>
      <c r="Y139" s="19"/>
      <c r="Z139" s="19"/>
      <c r="AA139" s="19"/>
      <c r="AB139" s="19"/>
    </row>
  </sheetData>
  <mergeCells count="5">
    <mergeCell ref="H8:I8"/>
    <mergeCell ref="P10:R10"/>
    <mergeCell ref="P12:R12"/>
    <mergeCell ref="O15:Z15"/>
    <mergeCell ref="O37:T37"/>
  </mergeCells>
  <dataValidations disablePrompts="1" count="1">
    <dataValidation type="list" allowBlank="1" showInputMessage="1" showErrorMessage="1" sqref="D39:D109 D17:D30" xr:uid="{B1AC389A-D52D-4838-A2B3-34A7271A231F}">
      <formula1>$AJ$13:$AJ$24</formula1>
    </dataValidation>
  </dataValidations>
  <pageMargins left="0.7" right="0.7" top="0.75" bottom="0.75" header="0.3" footer="0.3"/>
  <pageSetup paperSize="9" orientation="portrait" r:id="rId1"/>
  <headerFooter>
    <oddHeader>&amp;LPUBLIC DRAFT FOR DISCUSSION&amp;C&amp;"Calibri,Regular"&amp;10&amp;K000000 OFFICIAL&amp;1#
&amp;G&amp;RPUBLIC DRAFT FOR DISCUSSION</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413E7-5A2E-4968-8FBF-745A62C82A8E}">
  <sheetPr>
    <tabColor rgb="FFFF0000"/>
  </sheetPr>
  <dimension ref="A3:F18"/>
  <sheetViews>
    <sheetView zoomScaleNormal="100" workbookViewId="0">
      <selection activeCell="L22" sqref="L22"/>
    </sheetView>
  </sheetViews>
  <sheetFormatPr defaultRowHeight="15" x14ac:dyDescent="0.25"/>
  <cols>
    <col min="2" max="2" width="9.5703125" bestFit="1" customWidth="1"/>
    <col min="3" max="3" width="21.85546875" bestFit="1" customWidth="1"/>
    <col min="4" max="4" width="12.28515625" customWidth="1"/>
  </cols>
  <sheetData>
    <row r="3" spans="1:6" x14ac:dyDescent="0.25">
      <c r="A3" s="1" t="s">
        <v>172</v>
      </c>
      <c r="B3" s="1" t="s">
        <v>173</v>
      </c>
      <c r="C3" s="1" t="s">
        <v>174</v>
      </c>
      <c r="D3" s="1" t="s">
        <v>175</v>
      </c>
      <c r="E3" s="1" t="s">
        <v>176</v>
      </c>
      <c r="F3" s="1" t="s">
        <v>83</v>
      </c>
    </row>
    <row r="4" spans="1:6" x14ac:dyDescent="0.25">
      <c r="A4" s="94">
        <v>47150</v>
      </c>
      <c r="B4" s="1">
        <v>28</v>
      </c>
      <c r="C4" s="1">
        <v>19</v>
      </c>
      <c r="D4" s="1"/>
      <c r="E4" s="1">
        <v>1</v>
      </c>
      <c r="F4" s="1">
        <f>C4-(D4+E4)</f>
        <v>18</v>
      </c>
    </row>
    <row r="5" spans="1:6" x14ac:dyDescent="0.25">
      <c r="A5" s="94">
        <v>47178</v>
      </c>
      <c r="B5" s="1">
        <v>31</v>
      </c>
      <c r="C5" s="1">
        <v>21</v>
      </c>
      <c r="D5" s="1"/>
      <c r="E5" s="1">
        <v>1.5</v>
      </c>
      <c r="F5" s="1">
        <f t="shared" ref="F5:F15" si="0">C5-(D5+E5)</f>
        <v>19.5</v>
      </c>
    </row>
    <row r="6" spans="1:6" x14ac:dyDescent="0.25">
      <c r="A6" s="94">
        <v>47209</v>
      </c>
      <c r="B6" s="1">
        <v>30</v>
      </c>
      <c r="C6" s="1">
        <v>22</v>
      </c>
      <c r="D6" s="1">
        <v>5</v>
      </c>
      <c r="E6" s="1">
        <v>1</v>
      </c>
      <c r="F6" s="1">
        <f t="shared" si="0"/>
        <v>16</v>
      </c>
    </row>
    <row r="7" spans="1:6" x14ac:dyDescent="0.25">
      <c r="A7" s="94">
        <v>47239</v>
      </c>
      <c r="B7" s="1">
        <v>31</v>
      </c>
      <c r="C7" s="1">
        <v>22</v>
      </c>
      <c r="D7" s="1"/>
      <c r="E7" s="1">
        <v>1</v>
      </c>
      <c r="F7" s="1">
        <f t="shared" si="0"/>
        <v>21</v>
      </c>
    </row>
    <row r="8" spans="1:6" x14ac:dyDescent="0.25">
      <c r="A8" s="94">
        <v>47270</v>
      </c>
      <c r="B8" s="1">
        <v>30</v>
      </c>
      <c r="C8" s="1">
        <v>20</v>
      </c>
      <c r="D8" s="1">
        <v>3</v>
      </c>
      <c r="E8" s="1"/>
      <c r="F8" s="1">
        <f t="shared" si="0"/>
        <v>17</v>
      </c>
    </row>
    <row r="9" spans="1:6" x14ac:dyDescent="0.25">
      <c r="A9" s="94">
        <v>47300</v>
      </c>
      <c r="B9" s="1">
        <v>31</v>
      </c>
      <c r="C9" s="1">
        <v>21</v>
      </c>
      <c r="D9" s="1"/>
      <c r="E9" s="1"/>
      <c r="F9" s="1">
        <f t="shared" si="0"/>
        <v>21</v>
      </c>
    </row>
    <row r="10" spans="1:6" x14ac:dyDescent="0.25">
      <c r="A10" s="94">
        <v>47331</v>
      </c>
      <c r="B10" s="1">
        <v>31</v>
      </c>
      <c r="C10" s="1">
        <v>22</v>
      </c>
      <c r="D10" s="1">
        <v>10</v>
      </c>
      <c r="E10" s="1"/>
      <c r="F10" s="1">
        <f t="shared" si="0"/>
        <v>12</v>
      </c>
    </row>
    <row r="11" spans="1:6" x14ac:dyDescent="0.25">
      <c r="A11" s="94">
        <v>47362</v>
      </c>
      <c r="B11" s="1">
        <v>30</v>
      </c>
      <c r="C11" s="1">
        <v>19</v>
      </c>
      <c r="D11" s="1"/>
      <c r="E11" s="1">
        <v>1</v>
      </c>
      <c r="F11" s="1">
        <f t="shared" si="0"/>
        <v>18</v>
      </c>
    </row>
    <row r="12" spans="1:6" x14ac:dyDescent="0.25">
      <c r="A12" s="94">
        <v>47392</v>
      </c>
      <c r="B12" s="1">
        <v>31</v>
      </c>
      <c r="C12" s="1">
        <v>23</v>
      </c>
      <c r="D12" s="1">
        <v>5</v>
      </c>
      <c r="E12" s="1">
        <v>1</v>
      </c>
      <c r="F12" s="1">
        <f t="shared" si="0"/>
        <v>17</v>
      </c>
    </row>
    <row r="13" spans="1:6" x14ac:dyDescent="0.25">
      <c r="A13" s="94">
        <v>47423</v>
      </c>
      <c r="B13" s="1">
        <v>30</v>
      </c>
      <c r="C13" s="1">
        <v>20</v>
      </c>
      <c r="D13" s="1"/>
      <c r="E13" s="1">
        <v>1</v>
      </c>
      <c r="F13" s="1">
        <f t="shared" si="0"/>
        <v>19</v>
      </c>
    </row>
    <row r="14" spans="1:6" x14ac:dyDescent="0.25">
      <c r="A14" s="94">
        <v>47453</v>
      </c>
      <c r="B14" s="1">
        <v>31</v>
      </c>
      <c r="C14" s="1">
        <v>20</v>
      </c>
      <c r="D14" s="1">
        <v>5</v>
      </c>
      <c r="E14" s="1">
        <v>1</v>
      </c>
      <c r="F14" s="1">
        <f t="shared" si="0"/>
        <v>14</v>
      </c>
    </row>
    <row r="15" spans="1:6" x14ac:dyDescent="0.25">
      <c r="A15" s="94">
        <v>47484</v>
      </c>
      <c r="B15" s="1">
        <v>31</v>
      </c>
      <c r="C15" s="1">
        <v>22</v>
      </c>
      <c r="D15" s="1"/>
      <c r="E15" s="1">
        <v>1</v>
      </c>
      <c r="F15" s="1">
        <f t="shared" si="0"/>
        <v>21</v>
      </c>
    </row>
    <row r="17" spans="1:3" x14ac:dyDescent="0.25">
      <c r="A17" t="s">
        <v>175</v>
      </c>
      <c r="B17">
        <v>28</v>
      </c>
      <c r="C17" t="s">
        <v>177</v>
      </c>
    </row>
    <row r="18" spans="1:3" x14ac:dyDescent="0.25">
      <c r="A18" t="s">
        <v>176</v>
      </c>
      <c r="B18">
        <v>9.5</v>
      </c>
      <c r="C18" t="s">
        <v>177</v>
      </c>
    </row>
  </sheetData>
  <pageMargins left="0.7" right="0.7" top="0.75" bottom="0.75" header="0.3" footer="0.3"/>
  <pageSetup paperSize="9" orientation="portrait" r:id="rId1"/>
  <headerFooter>
    <oddHeader>&amp;LPUBLIC DRAFT FOR DISCUSSION&amp;C
&amp;G</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033a234-c704-4e9b-9e67-19f260df118c" xsi:nil="true"/>
    <lcf76f155ced4ddcb4097134ff3c332f xmlns="4742dee6-65f8-4694-a837-d32f984e5d86">
      <Terms xmlns="http://schemas.microsoft.com/office/infopath/2007/PartnerControls"/>
    </lcf76f155ced4ddcb4097134ff3c332f>
    <_Flow_SignoffStatus xmlns="4742dee6-65f8-4694-a837-d32f984e5d86" xsi:nil="true"/>
    <Comments xmlns="4742dee6-65f8-4694-a837-d32f984e5d86" xsi:nil="true"/>
    <ItemType xmlns="4742dee6-65f8-4694-a837-d32f984e5d86" xsi:nil="true"/>
    <Date xmlns="4742dee6-65f8-4694-a837-d32f984e5d86" xsi:nil="true"/>
    <DocNumber xmlns="4742dee6-65f8-4694-a837-d32f984e5d86">GDF-NWS-SCDP-AXX-CC-CS-000045</DocNumber>
    <_dlc_DocId xmlns="6033a234-c704-4e9b-9e67-19f260df118c">2026-2088683862-66125</_dlc_DocId>
    <_dlc_DocIdUrl xmlns="6033a234-c704-4e9b-9e67-19f260df118c">
      <Url>https://llwrsite0.sharepoint.com/sites/-RWMProgrammeManagementOffice/_layouts/15/DocIdRedir.aspx?ID=2026-2088683862-66125</Url>
      <Description>2026-2088683862-66125</Description>
    </_dlc_DocIdUrl>
    <Author0 xmlns="4742dee6-65f8-4694-a837-d32f984e5d86">
      <UserInfo>
        <DisplayName/>
        <AccountId xsi:nil="true"/>
        <AccountType/>
      </UserInfo>
    </Author0>
    <MarketEngagement xmlns="4742dee6-65f8-4694-a837-d32f984e5d86">Draft</MarketEngagement>
    <Reviewer xmlns="4742dee6-65f8-4694-a837-d32f984e5d86">
      <UserInfo>
        <DisplayName/>
        <AccountId xsi:nil="true"/>
        <AccountType/>
      </UserInfo>
    </Reviewer>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D9D4FCBE61CF478E2D7AD18532284C" ma:contentTypeVersion="34" ma:contentTypeDescription="Create a new document." ma:contentTypeScope="" ma:versionID="6923f9f223542210a5af090ee980bb74">
  <xsd:schema xmlns:xsd="http://www.w3.org/2001/XMLSchema" xmlns:xs="http://www.w3.org/2001/XMLSchema" xmlns:p="http://schemas.microsoft.com/office/2006/metadata/properties" xmlns:ns2="4742dee6-65f8-4694-a837-d32f984e5d86" xmlns:ns3="6033a234-c704-4e9b-9e67-19f260df118c" targetNamespace="http://schemas.microsoft.com/office/2006/metadata/properties" ma:root="true" ma:fieldsID="e64cae6a0b624b96dc952a6b8c4630bd" ns2:_="" ns3:_="">
    <xsd:import namespace="4742dee6-65f8-4694-a837-d32f984e5d86"/>
    <xsd:import namespace="6033a234-c704-4e9b-9e67-19f260df118c"/>
    <xsd:element name="properties">
      <xsd:complexType>
        <xsd:sequence>
          <xsd:element name="documentManagement">
            <xsd:complexType>
              <xsd:all>
                <xsd:element ref="ns2:Comments" minOccurs="0"/>
                <xsd:element ref="ns2:ItemType" minOccurs="0"/>
                <xsd:element ref="ns3:_dlc_DocIdUrl" minOccurs="0"/>
                <xsd:element ref="ns2:Date"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2:MediaServiceSearchProperties" minOccurs="0"/>
                <xsd:element ref="ns3:_dlc_DocId" minOccurs="0"/>
                <xsd:element ref="ns3:SharedWithDetails" minOccurs="0"/>
                <xsd:element ref="ns3:_dlc_DocIdPersistId" minOccurs="0"/>
                <xsd:element ref="ns2:MediaServiceMetadata" minOccurs="0"/>
                <xsd:element ref="ns2:MediaServiceLocation" minOccurs="0"/>
                <xsd:element ref="ns2:_Flow_SignoffStatus" minOccurs="0"/>
                <xsd:element ref="ns2:DocNumber" minOccurs="0"/>
                <xsd:element ref="ns2:Author0" minOccurs="0"/>
                <xsd:element ref="ns2:MediaServiceBillingMetadata" minOccurs="0"/>
                <xsd:element ref="ns2:MarketEngagement" minOccurs="0"/>
                <xsd:element ref="ns2:Review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42dee6-65f8-4694-a837-d32f984e5d86" elementFormDefault="qualified">
    <xsd:import namespace="http://schemas.microsoft.com/office/2006/documentManagement/types"/>
    <xsd:import namespace="http://schemas.microsoft.com/office/infopath/2007/PartnerControls"/>
    <xsd:element name="Comments" ma:index="2" nillable="true" ma:displayName="Comments" ma:internalName="Comments" ma:readOnly="false">
      <xsd:simpleType>
        <xsd:restriction base="dms:Text">
          <xsd:maxLength value="255"/>
        </xsd:restriction>
      </xsd:simpleType>
    </xsd:element>
    <xsd:element name="ItemType" ma:index="4" nillable="true" ma:displayName="Status" ma:format="Dropdown" ma:indexed="true" ma:internalName="ItemType" ma:readOnly="false">
      <xsd:simpleType>
        <xsd:restriction base="dms:Choice">
          <xsd:enumeration value="Final"/>
          <xsd:enumeration value="Draft"/>
        </xsd:restriction>
      </xsd:simpleType>
    </xsd:element>
    <xsd:element name="Date" ma:index="6" nillable="true" ma:displayName="Date" ma:format="DateOnly" ma:internalName="Date" ma:readOnly="false">
      <xsd:simpleType>
        <xsd:restriction base="dms:DateTim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8e5a3fe-e8e7-4ecd-beff-a390577bb8e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hidden="true" ma:internalName="MediaServiceOCR"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Metadata" ma:index="27" nillable="true" ma:displayName="MediaServiceMetadata" ma:hidden="true" ma:internalName="MediaServiceMetadata" ma:readOnly="true">
      <xsd:simpleType>
        <xsd:restriction base="dms:Note"/>
      </xsd:simpleType>
    </xsd:element>
    <xsd:element name="MediaServiceLocation" ma:index="28" nillable="true" ma:displayName="Location" ma:description="" ma:indexed="true" ma:internalName="MediaServiceLocation" ma:readOnly="true">
      <xsd:simpleType>
        <xsd:restriction base="dms:Text"/>
      </xsd:simpleType>
    </xsd:element>
    <xsd:element name="_Flow_SignoffStatus" ma:index="29" nillable="true" ma:displayName="Sign-off status" ma:format="Dropdown" ma:internalName="_x0024_Resources_x003a_core_x002c_Signoff_Status">
      <xsd:simpleType>
        <xsd:restriction base="dms:Choice">
          <xsd:enumeration value="Noted"/>
          <xsd:enumeration value="Approved"/>
          <xsd:enumeration value="Choice 3"/>
        </xsd:restriction>
      </xsd:simpleType>
    </xsd:element>
    <xsd:element name="DocNumber" ma:index="30" nillable="true" ma:displayName="Doc Number" ma:format="Dropdown" ma:internalName="DocNumber">
      <xsd:simpleType>
        <xsd:restriction base="dms:Text">
          <xsd:maxLength value="255"/>
        </xsd:restriction>
      </xsd:simpleType>
    </xsd:element>
    <xsd:element name="Author0" ma:index="31" nillable="true" ma:displayName="Author" ma:format="Dropdown" ma:list="UserInfo" ma:SharePointGroup="0" ma:internalName="Author0">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32" nillable="true" ma:displayName="MediaServiceBillingMetadata" ma:hidden="true" ma:internalName="MediaServiceBillingMetadata" ma:readOnly="true">
      <xsd:simpleType>
        <xsd:restriction base="dms:Note"/>
      </xsd:simpleType>
    </xsd:element>
    <xsd:element name="MarketEngagement" ma:index="33" nillable="true" ma:displayName="Market Engagement" ma:format="Dropdown" ma:internalName="MarketEngagement">
      <xsd:simpleType>
        <xsd:restriction base="dms:Choice">
          <xsd:enumeration value="Out to ME"/>
          <xsd:enumeration value="Draft"/>
          <xsd:enumeration value="Not for ME"/>
        </xsd:restriction>
      </xsd:simpleType>
    </xsd:element>
    <xsd:element name="Reviewer" ma:index="34" nillable="true" ma:displayName="Reviewer" ma:format="Dropdown" ma:list="UserInfo" ma:SharePointGroup="0" ma:internalName="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033a234-c704-4e9b-9e67-19f260df118c" elementFormDefault="qualified">
    <xsd:import namespace="http://schemas.microsoft.com/office/2006/documentManagement/types"/>
    <xsd:import namespace="http://schemas.microsoft.com/office/infopath/2007/PartnerControls"/>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 ma:index="20" nillable="true" ma:displayName="Taxonomy Catch All Column" ma:hidden="true" ma:list="{ec2ed41a-f401-4783-b373-2732fc859dfa}" ma:internalName="TaxCatchAll" ma:readOnly="false" ma:showField="CatchAllData" ma:web="6033a234-c704-4e9b-9e67-19f260df11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description="" ma:hidden="true"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24" nillable="true" ma:displayName="Document ID Value" ma:description="The value of the document ID assigned to this item." ma:hidden="true" ma:indexed="true" ma:internalName="_dlc_DocId" ma:readOnly="true">
      <xsd:simpleType>
        <xsd:restriction base="dms:Text"/>
      </xsd:simpleType>
    </xsd:element>
    <xsd:element name="SharedWithDetails" ma:index="25" nillable="true" ma:displayName="Shared With Details" ma:description="" ma:hidden="true" ma:internalName="SharedWithDetails" ma:readOnly="true">
      <xsd:simpleType>
        <xsd:restriction base="dms:Note"/>
      </xsd:simple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3F5172-12FC-4CD4-BE8F-08C9809DBE6A}">
  <ds:schemaRefs>
    <ds:schemaRef ds:uri="http://schemas.microsoft.com/office/2006/metadata/properties"/>
    <ds:schemaRef ds:uri="4742dee6-65f8-4694-a837-d32f984e5d86"/>
    <ds:schemaRef ds:uri="http://schemas.microsoft.com/office/2006/documentManagement/types"/>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6033a234-c704-4e9b-9e67-19f260df118c"/>
    <ds:schemaRef ds:uri="http://purl.org/dc/terms/"/>
  </ds:schemaRefs>
</ds:datastoreItem>
</file>

<file path=customXml/itemProps2.xml><?xml version="1.0" encoding="utf-8"?>
<ds:datastoreItem xmlns:ds="http://schemas.openxmlformats.org/officeDocument/2006/customXml" ds:itemID="{B96C7EA6-FC36-4F5D-BAA5-6F42857B8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42dee6-65f8-4694-a837-d32f984e5d86"/>
    <ds:schemaRef ds:uri="6033a234-c704-4e9b-9e67-19f260df11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3E1CB1-2A0D-4CB1-B81E-6EFEC0F392C3}">
  <ds:schemaRefs>
    <ds:schemaRef ds:uri="http://schemas.microsoft.com/sharepoint/events"/>
  </ds:schemaRefs>
</ds:datastoreItem>
</file>

<file path=customXml/itemProps4.xml><?xml version="1.0" encoding="utf-8"?>
<ds:datastoreItem xmlns:ds="http://schemas.openxmlformats.org/officeDocument/2006/customXml" ds:itemID="{2DE45A77-F640-4D43-BBEA-CCF3F9004B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Sign Off </vt:lpstr>
      <vt:lpstr>1. Instructions</vt:lpstr>
      <vt:lpstr>2. Summary of Totals &amp; Inputs</vt:lpstr>
      <vt:lpstr>3. Task 0+1</vt:lpstr>
      <vt:lpstr>4. Management Fee Proposal</vt:lpstr>
      <vt:lpstr>EXAMPLE </vt:lpstr>
      <vt:lpstr>Calculations</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Scullion (UK)</dc:creator>
  <cp:keywords/>
  <dc:description/>
  <cp:lastModifiedBy>Batstone, Andrew (NWS)</cp:lastModifiedBy>
  <cp:revision/>
  <dcterms:created xsi:type="dcterms:W3CDTF">2024-11-25T16:18:05Z</dcterms:created>
  <dcterms:modified xsi:type="dcterms:W3CDTF">2025-12-22T14:36:49Z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0x01010029D9D4FCBE61CF478E2D7AD18532284C</vt:lpwstr>
  </property>
  <property fmtid="{D5CDD505-2E9C-101B-9397-08002B2CF9AE}" pid="3" name="MediaServiceImageTags">
    <vt:lpwstr/>
  </property>
  <property fmtid="{D5CDD505-2E9C-101B-9397-08002B2CF9AE}" pid="4" name="MSIP_Label_19cc7ebe-3455-450c-a5d2-14ba1adb1286_Enabled">
    <vt:lpwstr>true</vt:lpwstr>
  </property>
  <property fmtid="{D5CDD505-2E9C-101B-9397-08002B2CF9AE}" pid="5" name="MSIP_Label_19cc7ebe-3455-450c-a5d2-14ba1adb1286_SetDate">
    <vt:lpwstr>2025-10-14T08:48:15Z</vt:lpwstr>
  </property>
  <property fmtid="{D5CDD505-2E9C-101B-9397-08002B2CF9AE}" pid="6" name="MSIP_Label_19cc7ebe-3455-450c-a5d2-14ba1adb1286_Method">
    <vt:lpwstr>Privileged</vt:lpwstr>
  </property>
  <property fmtid="{D5CDD505-2E9C-101B-9397-08002B2CF9AE}" pid="7" name="MSIP_Label_19cc7ebe-3455-450c-a5d2-14ba1adb1286_Name">
    <vt:lpwstr>OFFICIAL-Marking</vt:lpwstr>
  </property>
  <property fmtid="{D5CDD505-2E9C-101B-9397-08002B2CF9AE}" pid="8" name="MSIP_Label_19cc7ebe-3455-450c-a5d2-14ba1adb1286_SiteId">
    <vt:lpwstr>1929b5b6-230e-4b2e-837a-b96f0a9b1b56</vt:lpwstr>
  </property>
  <property fmtid="{D5CDD505-2E9C-101B-9397-08002B2CF9AE}" pid="9" name="MSIP_Label_19cc7ebe-3455-450c-a5d2-14ba1adb1286_ActionId">
    <vt:lpwstr>5ca05e30-354b-4412-8bfa-865262f30c19</vt:lpwstr>
  </property>
  <property fmtid="{D5CDD505-2E9C-101B-9397-08002B2CF9AE}" pid="10" name="MSIP_Label_19cc7ebe-3455-450c-a5d2-14ba1adb1286_ContentBits">
    <vt:lpwstr>1</vt:lpwstr>
  </property>
  <property fmtid="{D5CDD505-2E9C-101B-9397-08002B2CF9AE}" pid="11" name="MSIP_Label_19cc7ebe-3455-450c-a5d2-14ba1adb1286_Tag">
    <vt:lpwstr>10, 0, 1, 1</vt:lpwstr>
  </property>
  <property fmtid="{D5CDD505-2E9C-101B-9397-08002B2CF9AE}" pid="12" name="_dlc_DocIdItemGuid">
    <vt:lpwstr>a747606d-fd0b-4875-9327-e161b8dddd0a</vt:lpwstr>
  </property>
</Properties>
</file>